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" windowWidth="19020" windowHeight="9900" tabRatio="702"/>
  </bookViews>
  <sheets>
    <sheet name="Прил.12 " sheetId="3" r:id="rId1"/>
    <sheet name="Прил.12 согаз" sheetId="2" r:id="rId2"/>
    <sheet name="Прил.12 альфа" sheetId="4" r:id="rId3"/>
    <sheet name="Прил. 11" sheetId="5" r:id="rId4"/>
    <sheet name="Прил. 11 СОГАЗ" sheetId="6" r:id="rId5"/>
    <sheet name="Прил. 11 АЛЬФА" sheetId="7" r:id="rId6"/>
  </sheets>
  <definedNames>
    <definedName name="_xlnm.Database">#REF!</definedName>
    <definedName name="_xlnm.Print_Titles" localSheetId="0">'Прил.12 '!$A:$A,'Прил.12 '!$15:$19</definedName>
    <definedName name="_xlnm.Print_Titles" localSheetId="2">'Прил.12 альфа'!$A:$A,'Прил.12 альфа'!$15:$19</definedName>
    <definedName name="_xlnm.Print_Titles" localSheetId="1">'Прил.12 согаз'!$A:$A,'Прил.12 согаз'!$15:$19</definedName>
  </definedNames>
  <calcPr calcId="125725"/>
</workbook>
</file>

<file path=xl/calcChain.xml><?xml version="1.0" encoding="utf-8"?>
<calcChain xmlns="http://schemas.openxmlformats.org/spreadsheetml/2006/main">
  <c r="H47" i="4"/>
  <c r="I47"/>
  <c r="J47"/>
  <c r="K47"/>
  <c r="L47"/>
  <c r="M47"/>
  <c r="N47"/>
  <c r="O47"/>
  <c r="P47"/>
  <c r="Q47"/>
  <c r="R47"/>
  <c r="G47"/>
  <c r="H48"/>
  <c r="I48"/>
  <c r="J48"/>
  <c r="K48"/>
  <c r="L48"/>
  <c r="M48"/>
  <c r="N48"/>
  <c r="O48"/>
  <c r="P48"/>
  <c r="Q48"/>
  <c r="R48"/>
  <c r="G48"/>
  <c r="H47" i="2"/>
  <c r="I47"/>
  <c r="J47"/>
  <c r="K47"/>
  <c r="L47"/>
  <c r="M47"/>
  <c r="N47"/>
  <c r="O47"/>
  <c r="P47"/>
  <c r="Q47"/>
  <c r="R47"/>
  <c r="G47"/>
  <c r="H48"/>
  <c r="I48"/>
  <c r="J48"/>
  <c r="K48"/>
  <c r="L48"/>
  <c r="M48"/>
  <c r="N48"/>
  <c r="O48"/>
  <c r="P48"/>
  <c r="Q48"/>
  <c r="R48"/>
  <c r="G48"/>
  <c r="F20" i="5"/>
  <c r="G20"/>
  <c r="H20"/>
  <c r="I20"/>
  <c r="J20"/>
  <c r="K20"/>
  <c r="L20"/>
  <c r="M20"/>
  <c r="N20"/>
  <c r="O20"/>
  <c r="P20"/>
  <c r="Q20"/>
  <c r="F21"/>
  <c r="G21"/>
  <c r="H21"/>
  <c r="I21"/>
  <c r="J21"/>
  <c r="K21"/>
  <c r="L21"/>
  <c r="M21"/>
  <c r="N21"/>
  <c r="O21"/>
  <c r="P21"/>
  <c r="Q21"/>
  <c r="F22"/>
  <c r="G22"/>
  <c r="H22"/>
  <c r="I22"/>
  <c r="J22"/>
  <c r="K22"/>
  <c r="L22"/>
  <c r="M22"/>
  <c r="N22"/>
  <c r="O22"/>
  <c r="P22"/>
  <c r="Q22"/>
  <c r="F23"/>
  <c r="G23"/>
  <c r="H23"/>
  <c r="I23"/>
  <c r="J23"/>
  <c r="K23"/>
  <c r="L23"/>
  <c r="M23"/>
  <c r="N23"/>
  <c r="O23"/>
  <c r="P23"/>
  <c r="Q23"/>
  <c r="F24"/>
  <c r="G24"/>
  <c r="H24"/>
  <c r="I24"/>
  <c r="J24"/>
  <c r="K24"/>
  <c r="L24"/>
  <c r="M24"/>
  <c r="N24"/>
  <c r="O24"/>
  <c r="P24"/>
  <c r="Q24"/>
  <c r="F25"/>
  <c r="G25"/>
  <c r="H25"/>
  <c r="I25"/>
  <c r="J25"/>
  <c r="K25"/>
  <c r="L25"/>
  <c r="M25"/>
  <c r="N25"/>
  <c r="O25"/>
  <c r="P25"/>
  <c r="Q25"/>
  <c r="F26"/>
  <c r="G26"/>
  <c r="H26"/>
  <c r="I26"/>
  <c r="J26"/>
  <c r="K26"/>
  <c r="L26"/>
  <c r="M26"/>
  <c r="N26"/>
  <c r="O26"/>
  <c r="P26"/>
  <c r="Q26"/>
  <c r="F27"/>
  <c r="G27"/>
  <c r="H27"/>
  <c r="I27"/>
  <c r="J27"/>
  <c r="K27"/>
  <c r="L27"/>
  <c r="M27"/>
  <c r="N27"/>
  <c r="O27"/>
  <c r="P27"/>
  <c r="Q27"/>
  <c r="F28"/>
  <c r="G28"/>
  <c r="H28"/>
  <c r="I28"/>
  <c r="J28"/>
  <c r="K28"/>
  <c r="L28"/>
  <c r="M28"/>
  <c r="N28"/>
  <c r="O28"/>
  <c r="P28"/>
  <c r="Q28"/>
  <c r="F29"/>
  <c r="G29"/>
  <c r="H29"/>
  <c r="I29"/>
  <c r="J29"/>
  <c r="K29"/>
  <c r="L29"/>
  <c r="M29"/>
  <c r="N29"/>
  <c r="O29"/>
  <c r="P29"/>
  <c r="Q29"/>
  <c r="F30"/>
  <c r="G30"/>
  <c r="H30"/>
  <c r="I30"/>
  <c r="J30"/>
  <c r="K30"/>
  <c r="L30"/>
  <c r="M30"/>
  <c r="N30"/>
  <c r="O30"/>
  <c r="P30"/>
  <c r="Q30"/>
  <c r="F31"/>
  <c r="G31"/>
  <c r="H31"/>
  <c r="I31"/>
  <c r="J31"/>
  <c r="K31"/>
  <c r="L31"/>
  <c r="M31"/>
  <c r="N31"/>
  <c r="O31"/>
  <c r="P31"/>
  <c r="Q31"/>
  <c r="F32"/>
  <c r="G32"/>
  <c r="H32"/>
  <c r="I32"/>
  <c r="J32"/>
  <c r="K32"/>
  <c r="L32"/>
  <c r="M32"/>
  <c r="N32"/>
  <c r="O32"/>
  <c r="P32"/>
  <c r="Q32"/>
  <c r="F33"/>
  <c r="G33"/>
  <c r="H33"/>
  <c r="I33"/>
  <c r="J33"/>
  <c r="K33"/>
  <c r="L33"/>
  <c r="M33"/>
  <c r="N33"/>
  <c r="O33"/>
  <c r="P33"/>
  <c r="Q33"/>
  <c r="F34"/>
  <c r="G34"/>
  <c r="H34"/>
  <c r="I34"/>
  <c r="J34"/>
  <c r="K34"/>
  <c r="L34"/>
  <c r="M34"/>
  <c r="N34"/>
  <c r="O34"/>
  <c r="P34"/>
  <c r="Q34"/>
  <c r="F35"/>
  <c r="G35"/>
  <c r="H35"/>
  <c r="I35"/>
  <c r="J35"/>
  <c r="K35"/>
  <c r="L35"/>
  <c r="M35"/>
  <c r="N35"/>
  <c r="O35"/>
  <c r="P35"/>
  <c r="Q35"/>
  <c r="F36"/>
  <c r="G36"/>
  <c r="H36"/>
  <c r="I36"/>
  <c r="J36"/>
  <c r="K36"/>
  <c r="L36"/>
  <c r="M36"/>
  <c r="N36"/>
  <c r="O36"/>
  <c r="P36"/>
  <c r="Q36"/>
  <c r="F37"/>
  <c r="G37"/>
  <c r="H37"/>
  <c r="I37"/>
  <c r="J37"/>
  <c r="K37"/>
  <c r="L37"/>
  <c r="M37"/>
  <c r="N37"/>
  <c r="O37"/>
  <c r="P37"/>
  <c r="Q37"/>
  <c r="F38"/>
  <c r="G38"/>
  <c r="H38"/>
  <c r="I38"/>
  <c r="J38"/>
  <c r="K38"/>
  <c r="L38"/>
  <c r="M38"/>
  <c r="N38"/>
  <c r="O38"/>
  <c r="P38"/>
  <c r="Q38"/>
  <c r="F39"/>
  <c r="G39"/>
  <c r="H39"/>
  <c r="I39"/>
  <c r="J39"/>
  <c r="K39"/>
  <c r="L39"/>
  <c r="M39"/>
  <c r="N39"/>
  <c r="O39"/>
  <c r="P39"/>
  <c r="Q39"/>
  <c r="F40"/>
  <c r="G40"/>
  <c r="H40"/>
  <c r="I40"/>
  <c r="J40"/>
  <c r="K40"/>
  <c r="L40"/>
  <c r="M40"/>
  <c r="N40"/>
  <c r="O40"/>
  <c r="P40"/>
  <c r="Q40"/>
  <c r="F41"/>
  <c r="G41"/>
  <c r="H41"/>
  <c r="I41"/>
  <c r="J41"/>
  <c r="K41"/>
  <c r="L41"/>
  <c r="M41"/>
  <c r="N41"/>
  <c r="O41"/>
  <c r="P41"/>
  <c r="Q41"/>
  <c r="F42"/>
  <c r="G42"/>
  <c r="H42"/>
  <c r="I42"/>
  <c r="J42"/>
  <c r="K42"/>
  <c r="L42"/>
  <c r="M42"/>
  <c r="N42"/>
  <c r="O42"/>
  <c r="P42"/>
  <c r="Q42"/>
  <c r="E48" i="4"/>
  <c r="G45"/>
  <c r="H45"/>
  <c r="I45"/>
  <c r="J45"/>
  <c r="K45"/>
  <c r="L45"/>
  <c r="M45"/>
  <c r="N45"/>
  <c r="O45"/>
  <c r="P45"/>
  <c r="Q45"/>
  <c r="R45"/>
  <c r="E48" i="2" l="1"/>
  <c r="Q48" i="3"/>
  <c r="O48"/>
  <c r="M48"/>
  <c r="K48"/>
  <c r="I48"/>
  <c r="R48"/>
  <c r="P48"/>
  <c r="N48"/>
  <c r="L48"/>
  <c r="J48"/>
  <c r="H48"/>
  <c r="F48" i="2"/>
  <c r="F48" i="4"/>
  <c r="D48" s="1"/>
  <c r="G48" i="3"/>
  <c r="H45" i="2"/>
  <c r="I45"/>
  <c r="J45"/>
  <c r="K45"/>
  <c r="L45"/>
  <c r="M45"/>
  <c r="N45"/>
  <c r="O45"/>
  <c r="P45"/>
  <c r="Q45"/>
  <c r="R45"/>
  <c r="G45"/>
  <c r="F22" i="4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21"/>
  <c r="D48" i="2" l="1"/>
  <c r="M20" i="4"/>
  <c r="N20"/>
  <c r="M20" i="2"/>
  <c r="N20"/>
  <c r="N43" i="3"/>
  <c r="M43"/>
  <c r="N42"/>
  <c r="M42"/>
  <c r="N41"/>
  <c r="M41"/>
  <c r="N40"/>
  <c r="M40"/>
  <c r="N39"/>
  <c r="M39"/>
  <c r="N38"/>
  <c r="M38"/>
  <c r="N37"/>
  <c r="M37"/>
  <c r="N36"/>
  <c r="M36"/>
  <c r="N35"/>
  <c r="M35"/>
  <c r="N34"/>
  <c r="M34"/>
  <c r="N33"/>
  <c r="M33"/>
  <c r="N32"/>
  <c r="M32"/>
  <c r="N31"/>
  <c r="M31"/>
  <c r="N30"/>
  <c r="M30"/>
  <c r="N29"/>
  <c r="M29"/>
  <c r="N28"/>
  <c r="M28"/>
  <c r="N27"/>
  <c r="M27"/>
  <c r="N26"/>
  <c r="M26"/>
  <c r="N25"/>
  <c r="M25"/>
  <c r="N24"/>
  <c r="M24"/>
  <c r="N23"/>
  <c r="M23"/>
  <c r="N22"/>
  <c r="M22"/>
  <c r="N21"/>
  <c r="M21"/>
  <c r="F22" i="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21"/>
  <c r="F48" i="3"/>
  <c r="E48"/>
  <c r="N46" i="2"/>
  <c r="N44" s="1"/>
  <c r="M46"/>
  <c r="N20" i="3" l="1"/>
  <c r="M44" i="2"/>
  <c r="M20" i="3"/>
  <c r="E21" i="7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20"/>
  <c r="E21" i="6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20"/>
  <c r="N47" i="3" l="1"/>
  <c r="M47"/>
  <c r="N46" i="4"/>
  <c r="M46"/>
  <c r="N45" i="3"/>
  <c r="M45"/>
  <c r="M43" i="5"/>
  <c r="L43"/>
  <c r="L43" i="7"/>
  <c r="M43"/>
  <c r="L43" i="6"/>
  <c r="M43"/>
  <c r="E45" i="2"/>
  <c r="E45" i="4"/>
  <c r="G21" i="3"/>
  <c r="H21"/>
  <c r="I21"/>
  <c r="J21"/>
  <c r="K21"/>
  <c r="L21"/>
  <c r="O21"/>
  <c r="P21"/>
  <c r="Q21"/>
  <c r="R21"/>
  <c r="G22"/>
  <c r="H22"/>
  <c r="I22"/>
  <c r="J22"/>
  <c r="K22"/>
  <c r="L22"/>
  <c r="O22"/>
  <c r="P22"/>
  <c r="Q22"/>
  <c r="R22"/>
  <c r="G23"/>
  <c r="H23"/>
  <c r="I23"/>
  <c r="J23"/>
  <c r="K23"/>
  <c r="L23"/>
  <c r="O23"/>
  <c r="P23"/>
  <c r="Q23"/>
  <c r="R23"/>
  <c r="G24"/>
  <c r="H24"/>
  <c r="I24"/>
  <c r="J24"/>
  <c r="K24"/>
  <c r="L24"/>
  <c r="O24"/>
  <c r="P24"/>
  <c r="Q24"/>
  <c r="R24"/>
  <c r="G25"/>
  <c r="H25"/>
  <c r="I25"/>
  <c r="J25"/>
  <c r="K25"/>
  <c r="L25"/>
  <c r="O25"/>
  <c r="P25"/>
  <c r="Q25"/>
  <c r="R25"/>
  <c r="G26"/>
  <c r="H26"/>
  <c r="I26"/>
  <c r="J26"/>
  <c r="K26"/>
  <c r="L26"/>
  <c r="O26"/>
  <c r="P26"/>
  <c r="Q26"/>
  <c r="R26"/>
  <c r="G27"/>
  <c r="H27"/>
  <c r="I27"/>
  <c r="J27"/>
  <c r="K27"/>
  <c r="L27"/>
  <c r="O27"/>
  <c r="P27"/>
  <c r="Q27"/>
  <c r="R27"/>
  <c r="G28"/>
  <c r="H28"/>
  <c r="I28"/>
  <c r="J28"/>
  <c r="K28"/>
  <c r="L28"/>
  <c r="O28"/>
  <c r="P28"/>
  <c r="Q28"/>
  <c r="R28"/>
  <c r="G29"/>
  <c r="H29"/>
  <c r="I29"/>
  <c r="J29"/>
  <c r="K29"/>
  <c r="L29"/>
  <c r="O29"/>
  <c r="P29"/>
  <c r="Q29"/>
  <c r="R29"/>
  <c r="G30"/>
  <c r="H30"/>
  <c r="I30"/>
  <c r="J30"/>
  <c r="K30"/>
  <c r="L30"/>
  <c r="O30"/>
  <c r="P30"/>
  <c r="Q30"/>
  <c r="R30"/>
  <c r="G31"/>
  <c r="H31"/>
  <c r="I31"/>
  <c r="J31"/>
  <c r="K31"/>
  <c r="L31"/>
  <c r="O31"/>
  <c r="P31"/>
  <c r="Q31"/>
  <c r="R31"/>
  <c r="G32"/>
  <c r="H32"/>
  <c r="I32"/>
  <c r="J32"/>
  <c r="K32"/>
  <c r="L32"/>
  <c r="O32"/>
  <c r="P32"/>
  <c r="Q32"/>
  <c r="R32"/>
  <c r="G33"/>
  <c r="H33"/>
  <c r="I33"/>
  <c r="J33"/>
  <c r="K33"/>
  <c r="L33"/>
  <c r="O33"/>
  <c r="P33"/>
  <c r="Q33"/>
  <c r="R33"/>
  <c r="G34"/>
  <c r="H34"/>
  <c r="I34"/>
  <c r="J34"/>
  <c r="K34"/>
  <c r="L34"/>
  <c r="O34"/>
  <c r="P34"/>
  <c r="Q34"/>
  <c r="R34"/>
  <c r="G35"/>
  <c r="H35"/>
  <c r="I35"/>
  <c r="J35"/>
  <c r="K35"/>
  <c r="L35"/>
  <c r="O35"/>
  <c r="P35"/>
  <c r="Q35"/>
  <c r="R35"/>
  <c r="G36"/>
  <c r="H36"/>
  <c r="I36"/>
  <c r="J36"/>
  <c r="K36"/>
  <c r="L36"/>
  <c r="O36"/>
  <c r="P36"/>
  <c r="Q36"/>
  <c r="R36"/>
  <c r="G37"/>
  <c r="H37"/>
  <c r="I37"/>
  <c r="J37"/>
  <c r="K37"/>
  <c r="L37"/>
  <c r="O37"/>
  <c r="P37"/>
  <c r="Q37"/>
  <c r="R37"/>
  <c r="G38"/>
  <c r="H38"/>
  <c r="I38"/>
  <c r="J38"/>
  <c r="K38"/>
  <c r="L38"/>
  <c r="O38"/>
  <c r="P38"/>
  <c r="Q38"/>
  <c r="R38"/>
  <c r="G39"/>
  <c r="H39"/>
  <c r="I39"/>
  <c r="J39"/>
  <c r="K39"/>
  <c r="L39"/>
  <c r="O39"/>
  <c r="P39"/>
  <c r="Q39"/>
  <c r="R39"/>
  <c r="G40"/>
  <c r="H40"/>
  <c r="I40"/>
  <c r="J40"/>
  <c r="K40"/>
  <c r="L40"/>
  <c r="O40"/>
  <c r="P40"/>
  <c r="Q40"/>
  <c r="R40"/>
  <c r="G41"/>
  <c r="H41"/>
  <c r="I41"/>
  <c r="J41"/>
  <c r="K41"/>
  <c r="L41"/>
  <c r="O41"/>
  <c r="P41"/>
  <c r="Q41"/>
  <c r="R41"/>
  <c r="G42"/>
  <c r="H42"/>
  <c r="I42"/>
  <c r="J42"/>
  <c r="K42"/>
  <c r="L42"/>
  <c r="O42"/>
  <c r="P42"/>
  <c r="Q42"/>
  <c r="R42"/>
  <c r="G43"/>
  <c r="H43"/>
  <c r="I43"/>
  <c r="J43"/>
  <c r="K43"/>
  <c r="L43"/>
  <c r="O43"/>
  <c r="P43"/>
  <c r="Q43"/>
  <c r="R43"/>
  <c r="L45"/>
  <c r="F43" i="7"/>
  <c r="G43"/>
  <c r="H43"/>
  <c r="I43"/>
  <c r="J43"/>
  <c r="K43"/>
  <c r="N43"/>
  <c r="O43"/>
  <c r="P43"/>
  <c r="Q43"/>
  <c r="G46" i="2"/>
  <c r="H46"/>
  <c r="I46"/>
  <c r="J46"/>
  <c r="K46"/>
  <c r="L46"/>
  <c r="O46"/>
  <c r="P46"/>
  <c r="Q46"/>
  <c r="R46"/>
  <c r="G46" i="4"/>
  <c r="H46"/>
  <c r="I46"/>
  <c r="J46"/>
  <c r="K46"/>
  <c r="L46"/>
  <c r="O46"/>
  <c r="P46"/>
  <c r="Q46"/>
  <c r="R46"/>
  <c r="A22" i="5"/>
  <c r="A24" s="1"/>
  <c r="A25" s="1"/>
  <c r="A27" s="1"/>
  <c r="A28" s="1"/>
  <c r="A29" s="1"/>
  <c r="A30" s="1"/>
  <c r="A31" s="1"/>
  <c r="A32" s="1"/>
  <c r="A33" s="1"/>
  <c r="A34" s="1"/>
  <c r="A35" s="1"/>
  <c r="A36" s="1"/>
  <c r="C24" i="7"/>
  <c r="C25" i="6"/>
  <c r="C30"/>
  <c r="C31" i="7"/>
  <c r="C36" i="6"/>
  <c r="A39" i="5"/>
  <c r="A40" s="1"/>
  <c r="A41" s="1"/>
  <c r="A42" s="1"/>
  <c r="A43" s="1"/>
  <c r="C39" i="7"/>
  <c r="C40" i="6"/>
  <c r="A22"/>
  <c r="A24" s="1"/>
  <c r="A25" s="1"/>
  <c r="A27" s="1"/>
  <c r="A28" s="1"/>
  <c r="A29" s="1"/>
  <c r="A30" s="1"/>
  <c r="A31" s="1"/>
  <c r="A32" s="1"/>
  <c r="A33" s="1"/>
  <c r="A34" s="1"/>
  <c r="A35" s="1"/>
  <c r="A36" s="1"/>
  <c r="A39"/>
  <c r="A40" s="1"/>
  <c r="A41" s="1"/>
  <c r="A42" s="1"/>
  <c r="A43" s="1"/>
  <c r="F43"/>
  <c r="G43"/>
  <c r="H43"/>
  <c r="I43"/>
  <c r="J43"/>
  <c r="K43"/>
  <c r="N43"/>
  <c r="O43"/>
  <c r="P43"/>
  <c r="Q43"/>
  <c r="A22" i="7"/>
  <c r="A24"/>
  <c r="A25" s="1"/>
  <c r="A27" s="1"/>
  <c r="A28" s="1"/>
  <c r="A29" s="1"/>
  <c r="A30" s="1"/>
  <c r="A31" s="1"/>
  <c r="A32" s="1"/>
  <c r="A33" s="1"/>
  <c r="A34" s="1"/>
  <c r="A35" s="1"/>
  <c r="A36" s="1"/>
  <c r="A39"/>
  <c r="A40" s="1"/>
  <c r="A41" s="1"/>
  <c r="A42" s="1"/>
  <c r="A43" s="1"/>
  <c r="D48" i="3"/>
  <c r="G20" i="4"/>
  <c r="I20"/>
  <c r="K20"/>
  <c r="O20"/>
  <c r="Q20"/>
  <c r="H20"/>
  <c r="J20"/>
  <c r="L20"/>
  <c r="P20"/>
  <c r="R20"/>
  <c r="G20" i="2"/>
  <c r="I20"/>
  <c r="K20"/>
  <c r="O20"/>
  <c r="Q20"/>
  <c r="H20"/>
  <c r="J20"/>
  <c r="L20"/>
  <c r="P20"/>
  <c r="R20"/>
  <c r="C22" i="7"/>
  <c r="N46" i="3" l="1"/>
  <c r="N44" s="1"/>
  <c r="N44" i="4"/>
  <c r="Q44"/>
  <c r="O44"/>
  <c r="K44"/>
  <c r="I44"/>
  <c r="G44"/>
  <c r="M46" i="3"/>
  <c r="M44" s="1"/>
  <c r="M44" i="4"/>
  <c r="R44"/>
  <c r="P44"/>
  <c r="L44"/>
  <c r="J44"/>
  <c r="H44"/>
  <c r="I20" i="3"/>
  <c r="F20" i="4"/>
  <c r="E20"/>
  <c r="E20" i="2"/>
  <c r="F20"/>
  <c r="F47" i="4"/>
  <c r="F46"/>
  <c r="F46" i="2"/>
  <c r="E47"/>
  <c r="H44"/>
  <c r="H45" i="3"/>
  <c r="F45" i="4"/>
  <c r="D45" s="1"/>
  <c r="E47"/>
  <c r="E46"/>
  <c r="R44" i="2"/>
  <c r="F47"/>
  <c r="E46"/>
  <c r="F45"/>
  <c r="D23" i="4"/>
  <c r="E42" i="3"/>
  <c r="E39"/>
  <c r="E37"/>
  <c r="E36"/>
  <c r="E33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E43"/>
  <c r="E41"/>
  <c r="E40"/>
  <c r="E38"/>
  <c r="E35"/>
  <c r="E34"/>
  <c r="E32"/>
  <c r="E31"/>
  <c r="E30"/>
  <c r="E29"/>
  <c r="E28"/>
  <c r="E27"/>
  <c r="D27" s="1"/>
  <c r="E26"/>
  <c r="E25"/>
  <c r="E24"/>
  <c r="E23"/>
  <c r="E22"/>
  <c r="D22" s="1"/>
  <c r="E21"/>
  <c r="P44" i="2"/>
  <c r="L44"/>
  <c r="J44"/>
  <c r="Q44"/>
  <c r="O44"/>
  <c r="K44"/>
  <c r="I44"/>
  <c r="G44"/>
  <c r="I47" i="3"/>
  <c r="C20" i="6"/>
  <c r="Q47" i="3"/>
  <c r="K47"/>
  <c r="R45"/>
  <c r="P47"/>
  <c r="D40" i="4"/>
  <c r="D25"/>
  <c r="C42" i="7"/>
  <c r="C21"/>
  <c r="G45" i="3"/>
  <c r="E20" i="5"/>
  <c r="P45" i="3"/>
  <c r="J45"/>
  <c r="D31" i="2"/>
  <c r="L47" i="3"/>
  <c r="J47"/>
  <c r="Q45"/>
  <c r="O45"/>
  <c r="K45"/>
  <c r="I45"/>
  <c r="D39" i="4"/>
  <c r="C30" i="7"/>
  <c r="H46" i="3"/>
  <c r="C37" i="7"/>
  <c r="C32"/>
  <c r="C28"/>
  <c r="C25"/>
  <c r="D35" i="5"/>
  <c r="D22"/>
  <c r="I43"/>
  <c r="C23" i="6"/>
  <c r="C35" i="7"/>
  <c r="C34"/>
  <c r="C33"/>
  <c r="C29"/>
  <c r="C23"/>
  <c r="D20" i="5"/>
  <c r="H47" i="3"/>
  <c r="Q43" i="5"/>
  <c r="O43"/>
  <c r="G43"/>
  <c r="C39" i="6"/>
  <c r="E38" i="5"/>
  <c r="E32"/>
  <c r="E26"/>
  <c r="E25"/>
  <c r="C21" i="6"/>
  <c r="P43" i="5"/>
  <c r="G47" i="3"/>
  <c r="C40" i="7"/>
  <c r="D43"/>
  <c r="E37" i="5"/>
  <c r="E34"/>
  <c r="D24"/>
  <c r="E23"/>
  <c r="D23"/>
  <c r="C20" i="7"/>
  <c r="E40" i="5"/>
  <c r="E43" i="6"/>
  <c r="E21" i="5"/>
  <c r="Q20" i="3"/>
  <c r="L20"/>
  <c r="R20"/>
  <c r="D42" i="2"/>
  <c r="D41"/>
  <c r="D40"/>
  <c r="D39"/>
  <c r="D37"/>
  <c r="D33"/>
  <c r="D30"/>
  <c r="D29"/>
  <c r="D27"/>
  <c r="D23"/>
  <c r="D22"/>
  <c r="D21"/>
  <c r="E43" i="7"/>
  <c r="E36" i="5"/>
  <c r="D38"/>
  <c r="C37" i="6"/>
  <c r="E22" i="5"/>
  <c r="E42"/>
  <c r="D42"/>
  <c r="D41"/>
  <c r="D39"/>
  <c r="C34" i="6"/>
  <c r="D33" i="5"/>
  <c r="E31"/>
  <c r="D31"/>
  <c r="D30"/>
  <c r="E29"/>
  <c r="E27"/>
  <c r="D27"/>
  <c r="D26"/>
  <c r="E24"/>
  <c r="R47" i="3"/>
  <c r="K43" i="5"/>
  <c r="C26" i="6"/>
  <c r="E41" i="5"/>
  <c r="D40"/>
  <c r="E39"/>
  <c r="D34"/>
  <c r="D36"/>
  <c r="E35"/>
  <c r="D29"/>
  <c r="C32" i="6"/>
  <c r="C28"/>
  <c r="D21" i="5"/>
  <c r="C41" i="7"/>
  <c r="D43" i="6"/>
  <c r="C38"/>
  <c r="E33" i="5"/>
  <c r="E28"/>
  <c r="D28"/>
  <c r="D25"/>
  <c r="O46" i="3"/>
  <c r="C31" i="6"/>
  <c r="C24"/>
  <c r="C38" i="7"/>
  <c r="C36"/>
  <c r="C27"/>
  <c r="C26"/>
  <c r="C42" i="6"/>
  <c r="C41"/>
  <c r="D37" i="5"/>
  <c r="D32"/>
  <c r="C29" i="6"/>
  <c r="C22"/>
  <c r="C35"/>
  <c r="C33"/>
  <c r="E30" i="5"/>
  <c r="C27" i="6"/>
  <c r="O20" i="3"/>
  <c r="K20"/>
  <c r="G20"/>
  <c r="O47"/>
  <c r="J43" i="5"/>
  <c r="F43"/>
  <c r="D35" i="4"/>
  <c r="D32"/>
  <c r="D31"/>
  <c r="N43" i="5"/>
  <c r="H43"/>
  <c r="R46" i="3"/>
  <c r="P46"/>
  <c r="L46"/>
  <c r="J46"/>
  <c r="P20"/>
  <c r="J20"/>
  <c r="H20"/>
  <c r="G46"/>
  <c r="Q46"/>
  <c r="K46"/>
  <c r="I46"/>
  <c r="D37" i="4"/>
  <c r="D34"/>
  <c r="D29"/>
  <c r="D28"/>
  <c r="D27"/>
  <c r="D38" i="2"/>
  <c r="D43"/>
  <c r="D34"/>
  <c r="D28"/>
  <c r="D24"/>
  <c r="D24" i="4"/>
  <c r="D35" i="2"/>
  <c r="D41" i="4"/>
  <c r="D38"/>
  <c r="D26"/>
  <c r="D32" i="2"/>
  <c r="D25"/>
  <c r="D42" i="4"/>
  <c r="D30"/>
  <c r="D36" i="2"/>
  <c r="D26"/>
  <c r="D43" i="4"/>
  <c r="D21"/>
  <c r="D36"/>
  <c r="D33"/>
  <c r="D22"/>
  <c r="D21" i="3" l="1"/>
  <c r="D31"/>
  <c r="D29"/>
  <c r="D28"/>
  <c r="C30" i="5"/>
  <c r="D47" i="2"/>
  <c r="D39" i="3"/>
  <c r="C20" i="5"/>
  <c r="F44" i="2"/>
  <c r="D43" i="3"/>
  <c r="F20"/>
  <c r="E44" i="2"/>
  <c r="E46" i="3"/>
  <c r="E20"/>
  <c r="F47"/>
  <c r="D37"/>
  <c r="E47"/>
  <c r="F46"/>
  <c r="E45"/>
  <c r="F45"/>
  <c r="D35"/>
  <c r="E44" i="4"/>
  <c r="F44"/>
  <c r="D33" i="3"/>
  <c r="D32"/>
  <c r="C36" i="5"/>
  <c r="C41"/>
  <c r="D30" i="3"/>
  <c r="D46" i="4"/>
  <c r="D23" i="3"/>
  <c r="D45" i="2"/>
  <c r="D46"/>
  <c r="C35" i="5"/>
  <c r="C38"/>
  <c r="C23"/>
  <c r="C40"/>
  <c r="C37"/>
  <c r="C25"/>
  <c r="H44" i="3"/>
  <c r="C32" i="5"/>
  <c r="C21"/>
  <c r="C24"/>
  <c r="C22"/>
  <c r="C34"/>
  <c r="C26"/>
  <c r="D41" i="3"/>
  <c r="D20" i="2"/>
  <c r="D24" i="3"/>
  <c r="D26"/>
  <c r="D42"/>
  <c r="C27" i="5"/>
  <c r="C42"/>
  <c r="D20" i="4"/>
  <c r="C33" i="5"/>
  <c r="C31"/>
  <c r="C29"/>
  <c r="C39"/>
  <c r="C43" i="6"/>
  <c r="Q44" i="3"/>
  <c r="I44"/>
  <c r="O44"/>
  <c r="L44"/>
  <c r="C28" i="5"/>
  <c r="D40" i="3"/>
  <c r="J44"/>
  <c r="D43" i="5"/>
  <c r="D25" i="3"/>
  <c r="D34"/>
  <c r="D38"/>
  <c r="D36"/>
  <c r="C43" i="7"/>
  <c r="R44" i="3"/>
  <c r="E43" i="5"/>
  <c r="D47" i="4"/>
  <c r="K44" i="3"/>
  <c r="G44"/>
  <c r="P44"/>
  <c r="E44" l="1"/>
  <c r="F44"/>
  <c r="D45"/>
  <c r="D47"/>
  <c r="D20"/>
  <c r="C43" i="5"/>
  <c r="D44" i="4"/>
  <c r="D46" i="3"/>
  <c r="D44" i="2"/>
  <c r="D44" i="3" l="1"/>
</calcChain>
</file>

<file path=xl/sharedStrings.xml><?xml version="1.0" encoding="utf-8"?>
<sst xmlns="http://schemas.openxmlformats.org/spreadsheetml/2006/main" count="570" uniqueCount="127">
  <si>
    <t>Приложение № 12</t>
  </si>
  <si>
    <t xml:space="preserve">к Порядку представления отчетных данных </t>
  </si>
  <si>
    <t>участниками обязательного медицинского страхования</t>
  </si>
  <si>
    <t>на территории Мурманской области,</t>
  </si>
  <si>
    <t>утвержденному приказом ТФОМС Мурманской области</t>
  </si>
  <si>
    <t>ОТЧЕТ</t>
  </si>
  <si>
    <t xml:space="preserve">о численности застрахованных лиц, закрепленных за медицинской организацией 
для получения первичной медико-санитарной помощи </t>
  </si>
  <si>
    <t xml:space="preserve">по состоянию на </t>
  </si>
  <si>
    <t>наименование страховой медицинской органиазции, свод</t>
  </si>
  <si>
    <t>№ п/п</t>
  </si>
  <si>
    <t>Муниципальное образование</t>
  </si>
  <si>
    <t>Численность застрахо-ванных всего,
человек</t>
  </si>
  <si>
    <t>в том числе:</t>
  </si>
  <si>
    <t>в том числе по половозрастным группам застрахованных лиц</t>
  </si>
  <si>
    <t>моложе трудоспособного возраста</t>
  </si>
  <si>
    <t>трудоспособного возраста</t>
  </si>
  <si>
    <t>старше трудоспособного возраста</t>
  </si>
  <si>
    <t>0-11 месяцев</t>
  </si>
  <si>
    <t>1-4 года</t>
  </si>
  <si>
    <t>5-17 лет</t>
  </si>
  <si>
    <t>мужчины</t>
  </si>
  <si>
    <t>женщины</t>
  </si>
  <si>
    <t>I</t>
  </si>
  <si>
    <t>Амбулаторно-поликлинические подразделения:</t>
  </si>
  <si>
    <t>ГОБУЗ "МОКБ"</t>
  </si>
  <si>
    <t>ГОБУЗ "Апатитско-Кировская ЦГБ"</t>
  </si>
  <si>
    <t>ГОБУЗ "Кандалакшская ЦРБ"</t>
  </si>
  <si>
    <t>ГОБУЗ "Кольская ЦРБ"</t>
  </si>
  <si>
    <t>ГОБУЗ "Ловозерская ЦРБ"</t>
  </si>
  <si>
    <t>ГОАУЗ "Мончегорская ЦРБ"</t>
  </si>
  <si>
    <t>ГОБУЗ "Оленегорская ЦГБ"</t>
  </si>
  <si>
    <t>ГОБУЗ "Печенгская ЦРБ"</t>
  </si>
  <si>
    <t>ГОБУЗ "ЦРБ ЗАТО г.Североморск"</t>
  </si>
  <si>
    <t>ГОБУЗ "ГП № 1"</t>
  </si>
  <si>
    <t>ГОБУЗ "ДКДП"</t>
  </si>
  <si>
    <t>ГОБУЗ "ДП № 4"</t>
  </si>
  <si>
    <t>ГОБУЗ "ДП № 5"</t>
  </si>
  <si>
    <t>ФГБУ "ММЦ" ФМБА России</t>
  </si>
  <si>
    <t>ФГБУЗ "МСЧ № 118" ФМБА России</t>
  </si>
  <si>
    <t>ФГБУЗ "ЦМСЧ № 120" ФМБА России</t>
  </si>
  <si>
    <t>ФГБУЗ "Больница КНЦ РАН"</t>
  </si>
  <si>
    <t>ФКУЗ "МСЧ МВД России по МО"</t>
  </si>
  <si>
    <t>ООО "АСД МС"</t>
  </si>
  <si>
    <t>Начальник отдела информационного обеспечения</t>
  </si>
  <si>
    <t>подпись</t>
  </si>
  <si>
    <t>расшифровка подписи</t>
  </si>
  <si>
    <t>Исполнитель:</t>
  </si>
  <si>
    <t>должность</t>
  </si>
  <si>
    <t>код МО</t>
  </si>
  <si>
    <t>041</t>
  </si>
  <si>
    <t>007</t>
  </si>
  <si>
    <t>009</t>
  </si>
  <si>
    <t>013</t>
  </si>
  <si>
    <t>014</t>
  </si>
  <si>
    <t>045</t>
  </si>
  <si>
    <t>046</t>
  </si>
  <si>
    <t>010</t>
  </si>
  <si>
    <t>008</t>
  </si>
  <si>
    <t>101</t>
  </si>
  <si>
    <t>098</t>
  </si>
  <si>
    <t>109</t>
  </si>
  <si>
    <t>152</t>
  </si>
  <si>
    <t>030</t>
  </si>
  <si>
    <t>037</t>
  </si>
  <si>
    <t>038</t>
  </si>
  <si>
    <t>050</t>
  </si>
  <si>
    <t>168</t>
  </si>
  <si>
    <t>051</t>
  </si>
  <si>
    <t>052</t>
  </si>
  <si>
    <t>410</t>
  </si>
  <si>
    <t>МУРМАНСКАЯ ОБЛАСТЬ</t>
  </si>
  <si>
    <t>АО "СК "СОГАЗ-МЕД"</t>
  </si>
  <si>
    <t>ООО "АльфаСтрахование-ОМС"</t>
  </si>
  <si>
    <t>IV</t>
  </si>
  <si>
    <t>Скорая медицинская помощь</t>
  </si>
  <si>
    <t>Приложение № 11</t>
  </si>
  <si>
    <t>численность застрахованных лиц в разрезе половозрастных групп, СМО и муниципальных образований</t>
  </si>
  <si>
    <t>на</t>
  </si>
  <si>
    <t>Численность застрахованных всего,
человек</t>
  </si>
  <si>
    <t>до 1 года</t>
  </si>
  <si>
    <t>г. Мурманск</t>
  </si>
  <si>
    <t>1.1</t>
  </si>
  <si>
    <t>в т.ч. Росляково (с 01.06.2015)</t>
  </si>
  <si>
    <t>ЗАТО г.Североморск</t>
  </si>
  <si>
    <t>2.1</t>
  </si>
  <si>
    <t>в т.ч. Росляково (до 31.05.2015)</t>
  </si>
  <si>
    <t>ЗАТО г.Островной</t>
  </si>
  <si>
    <t>Кольский район</t>
  </si>
  <si>
    <t>4.1</t>
  </si>
  <si>
    <t>в т.ч. Туманный</t>
  </si>
  <si>
    <t>ЗАТО п.Видяево</t>
  </si>
  <si>
    <t>Печенгский район</t>
  </si>
  <si>
    <t>ЗАТО Александровск т.о.Полярный</t>
  </si>
  <si>
    <t>ЗАТО Александровск т.о Гаджиево</t>
  </si>
  <si>
    <t>ЗАТО Александровск т.о.Снежногорск</t>
  </si>
  <si>
    <t>ЗАТО г.Заозерск</t>
  </si>
  <si>
    <t>г. Апатиты</t>
  </si>
  <si>
    <t>г. Кировск</t>
  </si>
  <si>
    <t>Кандалакшский район</t>
  </si>
  <si>
    <t>г. Полярные Зори</t>
  </si>
  <si>
    <t>14.1</t>
  </si>
  <si>
    <t>в т.ч. Африканда, Зашеек</t>
  </si>
  <si>
    <t>Терский район</t>
  </si>
  <si>
    <t>г. Мончегорск</t>
  </si>
  <si>
    <t>г. Оленегорск</t>
  </si>
  <si>
    <t>Ковдорский район</t>
  </si>
  <si>
    <t>Ловозерский район</t>
  </si>
  <si>
    <t xml:space="preserve">ВСЕГО </t>
  </si>
  <si>
    <t>Сироткин Д.А.</t>
  </si>
  <si>
    <t>ГОБУЗ "МОССМП"</t>
  </si>
  <si>
    <t>419</t>
  </si>
  <si>
    <t>ГОБУЗ "ГП № 2"</t>
  </si>
  <si>
    <t>102</t>
  </si>
  <si>
    <t xml:space="preserve"> 18-64 лет</t>
  </si>
  <si>
    <t>65лет и старше</t>
  </si>
  <si>
    <t>65 лет и старше</t>
  </si>
  <si>
    <t>Лица, не имеющие прикрепления</t>
  </si>
  <si>
    <t>000</t>
  </si>
  <si>
    <t>ЧУЗ "ПК РЖД" г.Мурманск</t>
  </si>
  <si>
    <t>ЧУЗ "ПК РЖД" г.Кандалакша</t>
  </si>
  <si>
    <r>
      <t>от "30"</t>
    </r>
    <r>
      <rPr>
        <b/>
        <i/>
        <u/>
        <sz val="12"/>
        <rFont val="Times New Roman"/>
        <family val="1"/>
        <charset val="204"/>
      </rPr>
      <t xml:space="preserve">     января      </t>
    </r>
    <r>
      <rPr>
        <sz val="12"/>
        <rFont val="Times New Roman"/>
        <family val="1"/>
        <charset val="204"/>
      </rPr>
      <t>20</t>
    </r>
    <r>
      <rPr>
        <b/>
        <i/>
        <u/>
        <sz val="12"/>
        <rFont val="Times New Roman"/>
        <family val="1"/>
        <charset val="204"/>
      </rPr>
      <t>20</t>
    </r>
    <r>
      <rPr>
        <sz val="12"/>
        <rFont val="Times New Roman"/>
        <family val="1"/>
        <charset val="204"/>
      </rPr>
      <t>г.  №</t>
    </r>
    <r>
      <rPr>
        <b/>
        <i/>
        <u/>
        <sz val="12"/>
        <rFont val="Times New Roman"/>
        <family val="1"/>
        <charset val="204"/>
      </rPr>
      <t xml:space="preserve">  23</t>
    </r>
  </si>
  <si>
    <r>
      <t>от "30"</t>
    </r>
    <r>
      <rPr>
        <b/>
        <i/>
        <u/>
        <sz val="12"/>
        <rFont val="Times New Roman"/>
        <family val="1"/>
        <charset val="204"/>
      </rPr>
      <t xml:space="preserve">     января      </t>
    </r>
    <r>
      <rPr>
        <sz val="12"/>
        <rFont val="Times New Roman"/>
        <family val="1"/>
        <charset val="204"/>
      </rPr>
      <t>20</t>
    </r>
    <r>
      <rPr>
        <b/>
        <i/>
        <u/>
        <sz val="12"/>
        <rFont val="Times New Roman"/>
        <family val="1"/>
        <charset val="204"/>
      </rPr>
      <t xml:space="preserve">19 </t>
    </r>
    <r>
      <rPr>
        <sz val="12"/>
        <rFont val="Times New Roman"/>
        <family val="1"/>
        <charset val="204"/>
      </rPr>
      <t>г.  №</t>
    </r>
    <r>
      <rPr>
        <b/>
        <i/>
        <u/>
        <sz val="12"/>
        <rFont val="Times New Roman"/>
        <family val="1"/>
        <charset val="204"/>
      </rPr>
      <t xml:space="preserve">  23</t>
    </r>
  </si>
  <si>
    <t>46-64 лет</t>
  </si>
  <si>
    <t>18-45 лет</t>
  </si>
  <si>
    <t xml:space="preserve"> 2024  года</t>
  </si>
  <si>
    <t>01 мая</t>
  </si>
  <si>
    <t>01 мая 2024 года</t>
  </si>
</sst>
</file>

<file path=xl/styles.xml><?xml version="1.0" encoding="utf-8"?>
<styleSheet xmlns="http://schemas.openxmlformats.org/spreadsheetml/2006/main">
  <numFmts count="1">
    <numFmt numFmtId="164" formatCode="_-* #,##0.00_р_._-;\-* #,##0.00_р_._-;_-* &quot;-&quot;??_р_._-;_-@_-"/>
  </numFmts>
  <fonts count="34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color indexed="8"/>
      <name val="Arial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sz val="10"/>
      <name val="Arial Cyr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Verdana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name val="Cambria"/>
      <family val="1"/>
      <charset val="204"/>
    </font>
    <font>
      <sz val="12"/>
      <name val="Cambria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Arial Cyr"/>
      <charset val="204"/>
    </font>
    <font>
      <b/>
      <i/>
      <u/>
      <sz val="12"/>
      <name val="Times New Roman"/>
      <family val="1"/>
      <charset val="204"/>
    </font>
    <font>
      <sz val="13"/>
      <name val="Times New Roman"/>
      <family val="1"/>
      <charset val="204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92D050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2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" fillId="0" borderId="0"/>
    <xf numFmtId="0" fontId="3" fillId="0" borderId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4" fillId="7" borderId="1" applyNumberFormat="0" applyAlignment="0" applyProtection="0"/>
    <xf numFmtId="0" fontId="5" fillId="20" borderId="2" applyNumberFormat="0" applyAlignment="0" applyProtection="0"/>
    <xf numFmtId="0" fontId="6" fillId="20" borderId="1" applyNumberFormat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6" applyNumberFormat="0" applyFill="0" applyAlignment="0" applyProtection="0"/>
    <xf numFmtId="0" fontId="12" fillId="21" borderId="7" applyNumberFormat="0" applyAlignment="0" applyProtection="0"/>
    <xf numFmtId="0" fontId="13" fillId="0" borderId="0" applyNumberFormat="0" applyFill="0" applyBorder="0" applyAlignment="0" applyProtection="0"/>
    <xf numFmtId="0" fontId="14" fillId="22" borderId="0" applyNumberFormat="0" applyBorder="0" applyAlignment="0" applyProtection="0"/>
    <xf numFmtId="0" fontId="7" fillId="0" borderId="0"/>
    <xf numFmtId="0" fontId="15" fillId="0" borderId="0"/>
    <xf numFmtId="0" fontId="15" fillId="0" borderId="0"/>
    <xf numFmtId="0" fontId="1" fillId="0" borderId="0"/>
    <xf numFmtId="0" fontId="7" fillId="0" borderId="0">
      <alignment vertical="top"/>
    </xf>
    <xf numFmtId="0" fontId="7" fillId="0" borderId="0">
      <alignment vertical="top"/>
    </xf>
    <xf numFmtId="0" fontId="16" fillId="3" borderId="0" applyNumberFormat="0" applyBorder="0" applyAlignment="0" applyProtection="0"/>
    <xf numFmtId="0" fontId="17" fillId="0" borderId="0" applyNumberFormat="0" applyFill="0" applyBorder="0" applyAlignment="0" applyProtection="0"/>
    <xf numFmtId="0" fontId="7" fillId="23" borderId="8" applyNumberFormat="0" applyFont="0" applyAlignment="0" applyProtection="0"/>
    <xf numFmtId="0" fontId="18" fillId="0" borderId="9" applyNumberFormat="0" applyFill="0" applyAlignment="0" applyProtection="0"/>
    <xf numFmtId="0" fontId="3" fillId="0" borderId="0">
      <alignment vertical="top"/>
    </xf>
    <xf numFmtId="0" fontId="19" fillId="0" borderId="0" applyNumberFormat="0" applyFill="0" applyBorder="0" applyAlignment="0" applyProtection="0"/>
    <xf numFmtId="164" fontId="7" fillId="0" borderId="0" applyFont="0" applyFill="0" applyBorder="0" applyAlignment="0" applyProtection="0"/>
    <xf numFmtId="0" fontId="20" fillId="4" borderId="0" applyNumberFormat="0" applyBorder="0" applyAlignment="0" applyProtection="0"/>
  </cellStyleXfs>
  <cellXfs count="118">
    <xf numFmtId="0" fontId="0" fillId="0" borderId="0" xfId="0" applyAlignment="1"/>
    <xf numFmtId="1" fontId="21" fillId="0" borderId="0" xfId="0" applyNumberFormat="1" applyFont="1" applyAlignment="1">
      <alignment horizontal="center"/>
    </xf>
    <xf numFmtId="0" fontId="22" fillId="0" borderId="0" xfId="0" applyFont="1"/>
    <xf numFmtId="1" fontId="21" fillId="0" borderId="0" xfId="0" applyNumberFormat="1" applyFont="1"/>
    <xf numFmtId="0" fontId="23" fillId="0" borderId="0" xfId="0" applyFont="1" applyFill="1" applyAlignment="1"/>
    <xf numFmtId="49" fontId="21" fillId="0" borderId="0" xfId="0" applyNumberFormat="1" applyFont="1"/>
    <xf numFmtId="1" fontId="22" fillId="0" borderId="0" xfId="0" applyNumberFormat="1" applyFont="1"/>
    <xf numFmtId="0" fontId="22" fillId="0" borderId="0" xfId="0" applyFont="1" applyFill="1"/>
    <xf numFmtId="0" fontId="21" fillId="0" borderId="0" xfId="0" applyFont="1" applyFill="1" applyAlignment="1">
      <alignment wrapText="1"/>
    </xf>
    <xf numFmtId="0" fontId="24" fillId="0" borderId="0" xfId="0" applyFont="1" applyAlignment="1"/>
    <xf numFmtId="0" fontId="24" fillId="0" borderId="0" xfId="0" applyFont="1" applyAlignment="1">
      <alignment horizontal="right"/>
    </xf>
    <xf numFmtId="0" fontId="24" fillId="0" borderId="0" xfId="0" applyFont="1" applyFill="1" applyAlignment="1"/>
    <xf numFmtId="0" fontId="22" fillId="0" borderId="0" xfId="0" applyFont="1" applyAlignment="1"/>
    <xf numFmtId="0" fontId="23" fillId="0" borderId="0" xfId="0" applyFont="1" applyAlignment="1"/>
    <xf numFmtId="0" fontId="21" fillId="0" borderId="0" xfId="0" applyFont="1" applyAlignment="1">
      <alignment horizontal="center" vertical="center"/>
    </xf>
    <xf numFmtId="0" fontId="23" fillId="0" borderId="10" xfId="0" applyFont="1" applyBorder="1" applyAlignment="1">
      <alignment horizontal="center" vertical="center" wrapText="1"/>
    </xf>
    <xf numFmtId="0" fontId="23" fillId="24" borderId="10" xfId="0" applyFont="1" applyFill="1" applyBorder="1" applyAlignment="1">
      <alignment horizontal="center" vertical="center"/>
    </xf>
    <xf numFmtId="0" fontId="25" fillId="0" borderId="10" xfId="0" applyFont="1" applyBorder="1" applyAlignment="1">
      <alignment horizontal="center"/>
    </xf>
    <xf numFmtId="0" fontId="25" fillId="0" borderId="0" xfId="0" applyFont="1" applyAlignment="1"/>
    <xf numFmtId="1" fontId="26" fillId="25" borderId="10" xfId="0" applyNumberFormat="1" applyFont="1" applyFill="1" applyBorder="1" applyAlignment="1">
      <alignment horizontal="center" vertical="center"/>
    </xf>
    <xf numFmtId="1" fontId="26" fillId="25" borderId="10" xfId="0" applyNumberFormat="1" applyFont="1" applyFill="1" applyBorder="1" applyAlignment="1">
      <alignment vertical="center"/>
    </xf>
    <xf numFmtId="3" fontId="27" fillId="25" borderId="10" xfId="0" applyNumberFormat="1" applyFont="1" applyFill="1" applyBorder="1" applyAlignment="1">
      <alignment vertical="center"/>
    </xf>
    <xf numFmtId="1" fontId="26" fillId="0" borderId="0" xfId="0" applyNumberFormat="1" applyFont="1" applyAlignment="1">
      <alignment vertical="center"/>
    </xf>
    <xf numFmtId="49" fontId="26" fillId="0" borderId="0" xfId="0" applyNumberFormat="1" applyFont="1" applyAlignment="1">
      <alignment vertical="center"/>
    </xf>
    <xf numFmtId="1" fontId="23" fillId="0" borderId="10" xfId="0" applyNumberFormat="1" applyFont="1" applyFill="1" applyBorder="1" applyAlignment="1">
      <alignment horizontal="center" vertical="center"/>
    </xf>
    <xf numFmtId="1" fontId="23" fillId="0" borderId="10" xfId="0" applyNumberFormat="1" applyFont="1" applyFill="1" applyBorder="1" applyAlignment="1">
      <alignment vertical="center"/>
    </xf>
    <xf numFmtId="3" fontId="27" fillId="0" borderId="10" xfId="0" applyNumberFormat="1" applyFont="1" applyFill="1" applyBorder="1" applyAlignment="1">
      <alignment vertical="center"/>
    </xf>
    <xf numFmtId="3" fontId="28" fillId="0" borderId="10" xfId="0" applyNumberFormat="1" applyFont="1" applyFill="1" applyBorder="1" applyAlignment="1">
      <alignment vertical="center"/>
    </xf>
    <xf numFmtId="1" fontId="23" fillId="0" borderId="0" xfId="0" applyNumberFormat="1" applyFont="1" applyAlignment="1">
      <alignment vertical="center"/>
    </xf>
    <xf numFmtId="49" fontId="23" fillId="0" borderId="0" xfId="0" applyNumberFormat="1" applyFont="1" applyAlignment="1">
      <alignment vertical="center"/>
    </xf>
    <xf numFmtId="0" fontId="23" fillId="0" borderId="0" xfId="0" applyFont="1" applyAlignment="1">
      <alignment vertical="center"/>
    </xf>
    <xf numFmtId="0" fontId="25" fillId="0" borderId="0" xfId="0" applyFont="1" applyBorder="1" applyAlignment="1"/>
    <xf numFmtId="0" fontId="29" fillId="0" borderId="0" xfId="0" applyFont="1" applyBorder="1" applyAlignment="1"/>
    <xf numFmtId="0" fontId="25" fillId="0" borderId="0" xfId="0" applyFont="1" applyFill="1" applyBorder="1" applyAlignment="1"/>
    <xf numFmtId="0" fontId="21" fillId="0" borderId="0" xfId="0" applyFont="1" applyFill="1" applyBorder="1" applyAlignment="1">
      <alignment horizontal="left"/>
    </xf>
    <xf numFmtId="0" fontId="21" fillId="0" borderId="0" xfId="0" applyFont="1" applyAlignment="1"/>
    <xf numFmtId="0" fontId="30" fillId="0" borderId="0" xfId="0" applyFont="1" applyAlignment="1">
      <alignment horizontal="center"/>
    </xf>
    <xf numFmtId="49" fontId="26" fillId="25" borderId="10" xfId="0" applyNumberFormat="1" applyFont="1" applyFill="1" applyBorder="1" applyAlignment="1">
      <alignment horizontal="center" vertical="center"/>
    </xf>
    <xf numFmtId="49" fontId="23" fillId="0" borderId="10" xfId="0" applyNumberFormat="1" applyFont="1" applyFill="1" applyBorder="1" applyAlignment="1">
      <alignment horizontal="center" vertical="center"/>
    </xf>
    <xf numFmtId="1" fontId="23" fillId="0" borderId="0" xfId="0" applyNumberFormat="1" applyFont="1" applyFill="1" applyBorder="1" applyAlignment="1">
      <alignment horizontal="center" vertical="center"/>
    </xf>
    <xf numFmtId="49" fontId="23" fillId="0" borderId="0" xfId="0" applyNumberFormat="1" applyFont="1" applyFill="1" applyBorder="1" applyAlignment="1">
      <alignment horizontal="center" vertical="center"/>
    </xf>
    <xf numFmtId="1" fontId="23" fillId="0" borderId="0" xfId="0" applyNumberFormat="1" applyFont="1" applyFill="1" applyBorder="1" applyAlignment="1">
      <alignment vertical="center"/>
    </xf>
    <xf numFmtId="3" fontId="27" fillId="0" borderId="0" xfId="0" applyNumberFormat="1" applyFont="1" applyFill="1" applyBorder="1" applyAlignment="1">
      <alignment vertical="center"/>
    </xf>
    <xf numFmtId="3" fontId="28" fillId="0" borderId="0" xfId="0" applyNumberFormat="1" applyFont="1" applyFill="1" applyBorder="1" applyAlignment="1">
      <alignment vertical="center"/>
    </xf>
    <xf numFmtId="0" fontId="28" fillId="0" borderId="0" xfId="0" applyFont="1" applyFill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23" fillId="0" borderId="0" xfId="0" applyFont="1" applyFill="1" applyAlignment="1">
      <alignment vertical="center"/>
    </xf>
    <xf numFmtId="0" fontId="24" fillId="0" borderId="0" xfId="0" applyFont="1" applyFill="1" applyAlignment="1">
      <alignment vertical="top"/>
    </xf>
    <xf numFmtId="0" fontId="21" fillId="0" borderId="10" xfId="0" applyFont="1" applyBorder="1" applyAlignment="1">
      <alignment horizontal="center"/>
    </xf>
    <xf numFmtId="0" fontId="21" fillId="24" borderId="10" xfId="0" applyFont="1" applyFill="1" applyBorder="1" applyAlignment="1">
      <alignment horizontal="center" vertical="center"/>
    </xf>
    <xf numFmtId="49" fontId="21" fillId="0" borderId="10" xfId="0" applyNumberFormat="1" applyFont="1" applyBorder="1" applyAlignment="1">
      <alignment horizontal="right"/>
    </xf>
    <xf numFmtId="0" fontId="21" fillId="0" borderId="10" xfId="0" applyFont="1" applyFill="1" applyBorder="1" applyAlignment="1"/>
    <xf numFmtId="3" fontId="22" fillId="0" borderId="10" xfId="0" applyNumberFormat="1" applyFont="1" applyBorder="1" applyAlignment="1"/>
    <xf numFmtId="3" fontId="21" fillId="0" borderId="10" xfId="0" applyNumberFormat="1" applyFont="1" applyBorder="1" applyAlignment="1"/>
    <xf numFmtId="0" fontId="21" fillId="0" borderId="10" xfId="0" applyFont="1" applyBorder="1" applyAlignment="1"/>
    <xf numFmtId="0" fontId="22" fillId="0" borderId="10" xfId="0" applyFont="1" applyBorder="1" applyAlignment="1">
      <alignment horizontal="right"/>
    </xf>
    <xf numFmtId="0" fontId="22" fillId="0" borderId="10" xfId="0" applyFont="1" applyBorder="1" applyAlignment="1"/>
    <xf numFmtId="14" fontId="26" fillId="0" borderId="11" xfId="0" applyNumberFormat="1" applyFont="1" applyBorder="1" applyAlignment="1">
      <alignment horizontal="center"/>
    </xf>
    <xf numFmtId="3" fontId="27" fillId="26" borderId="10" xfId="0" applyNumberFormat="1" applyFont="1" applyFill="1" applyBorder="1" applyAlignment="1">
      <alignment vertical="center"/>
    </xf>
    <xf numFmtId="0" fontId="21" fillId="27" borderId="10" xfId="0" applyFont="1" applyFill="1" applyBorder="1" applyAlignment="1">
      <alignment horizontal="center"/>
    </xf>
    <xf numFmtId="0" fontId="30" fillId="0" borderId="0" xfId="0" applyFont="1" applyAlignment="1">
      <alignment horizontal="center"/>
    </xf>
    <xf numFmtId="1" fontId="23" fillId="27" borderId="10" xfId="0" applyNumberFormat="1" applyFont="1" applyFill="1" applyBorder="1" applyAlignment="1">
      <alignment vertical="center"/>
    </xf>
    <xf numFmtId="3" fontId="27" fillId="27" borderId="10" xfId="0" applyNumberFormat="1" applyFont="1" applyFill="1" applyBorder="1" applyAlignment="1">
      <alignment vertical="center"/>
    </xf>
    <xf numFmtId="3" fontId="28" fillId="27" borderId="10" xfId="0" applyNumberFormat="1" applyFont="1" applyFill="1" applyBorder="1" applyAlignment="1">
      <alignment vertical="center"/>
    </xf>
    <xf numFmtId="1" fontId="23" fillId="29" borderId="10" xfId="0" applyNumberFormat="1" applyFont="1" applyFill="1" applyBorder="1" applyAlignment="1">
      <alignment vertical="center"/>
    </xf>
    <xf numFmtId="3" fontId="27" fillId="29" borderId="10" xfId="0" applyNumberFormat="1" applyFont="1" applyFill="1" applyBorder="1" applyAlignment="1">
      <alignment vertical="center"/>
    </xf>
    <xf numFmtId="3" fontId="28" fillId="29" borderId="10" xfId="0" applyNumberFormat="1" applyFont="1" applyFill="1" applyBorder="1" applyAlignment="1">
      <alignment vertical="center"/>
    </xf>
    <xf numFmtId="0" fontId="21" fillId="27" borderId="10" xfId="0" applyFont="1" applyFill="1" applyBorder="1" applyAlignment="1"/>
    <xf numFmtId="0" fontId="28" fillId="0" borderId="10" xfId="0" applyFont="1" applyFill="1" applyBorder="1" applyAlignment="1">
      <alignment vertical="center"/>
    </xf>
    <xf numFmtId="0" fontId="28" fillId="0" borderId="10" xfId="0" applyFont="1" applyBorder="1" applyAlignment="1">
      <alignment vertical="center"/>
    </xf>
    <xf numFmtId="0" fontId="30" fillId="0" borderId="0" xfId="0" applyFont="1" applyAlignment="1">
      <alignment horizontal="center"/>
    </xf>
    <xf numFmtId="0" fontId="30" fillId="0" borderId="17" xfId="0" applyFont="1" applyBorder="1" applyAlignment="1">
      <alignment horizontal="center"/>
    </xf>
    <xf numFmtId="0" fontId="21" fillId="0" borderId="11" xfId="0" applyFont="1" applyBorder="1" applyAlignment="1">
      <alignment horizontal="center"/>
    </xf>
    <xf numFmtId="2" fontId="21" fillId="24" borderId="19" xfId="0" applyNumberFormat="1" applyFont="1" applyFill="1" applyBorder="1" applyAlignment="1">
      <alignment horizontal="center" vertical="center" wrapText="1"/>
    </xf>
    <xf numFmtId="2" fontId="21" fillId="24" borderId="20" xfId="0" applyNumberFormat="1" applyFont="1" applyFill="1" applyBorder="1" applyAlignment="1">
      <alignment horizontal="center" vertical="center" wrapText="1"/>
    </xf>
    <xf numFmtId="2" fontId="21" fillId="24" borderId="21" xfId="0" applyNumberFormat="1" applyFont="1" applyFill="1" applyBorder="1" applyAlignment="1">
      <alignment horizontal="center" vertical="center" wrapText="1"/>
    </xf>
    <xf numFmtId="2" fontId="21" fillId="24" borderId="22" xfId="0" applyNumberFormat="1" applyFont="1" applyFill="1" applyBorder="1" applyAlignment="1">
      <alignment horizontal="center" vertical="center" wrapText="1"/>
    </xf>
    <xf numFmtId="2" fontId="21" fillId="24" borderId="23" xfId="0" applyNumberFormat="1" applyFont="1" applyFill="1" applyBorder="1" applyAlignment="1">
      <alignment horizontal="center" vertical="center" wrapText="1"/>
    </xf>
    <xf numFmtId="2" fontId="21" fillId="24" borderId="24" xfId="0" applyNumberFormat="1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/>
    </xf>
    <xf numFmtId="0" fontId="23" fillId="24" borderId="15" xfId="0" applyFont="1" applyFill="1" applyBorder="1" applyAlignment="1">
      <alignment horizontal="center" vertical="center" wrapText="1"/>
    </xf>
    <xf numFmtId="0" fontId="23" fillId="24" borderId="18" xfId="0" applyFont="1" applyFill="1" applyBorder="1" applyAlignment="1">
      <alignment horizontal="center" vertical="center" wrapText="1"/>
    </xf>
    <xf numFmtId="0" fontId="23" fillId="24" borderId="16" xfId="0" applyFont="1" applyFill="1" applyBorder="1" applyAlignment="1">
      <alignment horizontal="center" vertical="center" wrapText="1"/>
    </xf>
    <xf numFmtId="0" fontId="23" fillId="0" borderId="15" xfId="0" applyFont="1" applyBorder="1" applyAlignment="1">
      <alignment horizontal="center" vertical="center" wrapText="1"/>
    </xf>
    <xf numFmtId="0" fontId="23" fillId="0" borderId="16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center" wrapText="1"/>
    </xf>
    <xf numFmtId="0" fontId="23" fillId="0" borderId="14" xfId="0" applyFont="1" applyBorder="1" applyAlignment="1">
      <alignment horizontal="center" vertical="center" wrapText="1"/>
    </xf>
    <xf numFmtId="0" fontId="24" fillId="0" borderId="0" xfId="0" applyFont="1" applyAlignment="1">
      <alignment horizontal="center"/>
    </xf>
    <xf numFmtId="0" fontId="24" fillId="0" borderId="0" xfId="0" applyFont="1" applyAlignment="1">
      <alignment horizontal="center" wrapText="1"/>
    </xf>
    <xf numFmtId="0" fontId="22" fillId="0" borderId="11" xfId="0" applyFont="1" applyBorder="1" applyAlignment="1">
      <alignment horizontal="center"/>
    </xf>
    <xf numFmtId="0" fontId="23" fillId="0" borderId="17" xfId="0" applyFont="1" applyBorder="1" applyAlignment="1">
      <alignment horizontal="center"/>
    </xf>
    <xf numFmtId="0" fontId="21" fillId="24" borderId="12" xfId="0" applyFont="1" applyFill="1" applyBorder="1" applyAlignment="1">
      <alignment horizontal="center" vertical="center" wrapText="1"/>
    </xf>
    <xf numFmtId="0" fontId="21" fillId="24" borderId="13" xfId="0" applyFont="1" applyFill="1" applyBorder="1" applyAlignment="1">
      <alignment horizontal="center" vertical="center" wrapText="1"/>
    </xf>
    <xf numFmtId="0" fontId="21" fillId="24" borderId="14" xfId="0" applyFont="1" applyFill="1" applyBorder="1" applyAlignment="1">
      <alignment horizontal="center" vertical="center" wrapText="1"/>
    </xf>
    <xf numFmtId="0" fontId="21" fillId="24" borderId="15" xfId="0" applyFont="1" applyFill="1" applyBorder="1" applyAlignment="1">
      <alignment horizontal="center" vertical="center"/>
    </xf>
    <xf numFmtId="0" fontId="21" fillId="24" borderId="18" xfId="0" applyFont="1" applyFill="1" applyBorder="1" applyAlignment="1">
      <alignment horizontal="center" vertical="center"/>
    </xf>
    <xf numFmtId="0" fontId="21" fillId="24" borderId="16" xfId="0" applyFont="1" applyFill="1" applyBorder="1" applyAlignment="1">
      <alignment horizontal="center" vertical="center"/>
    </xf>
    <xf numFmtId="14" fontId="24" fillId="27" borderId="11" xfId="0" applyNumberFormat="1" applyFont="1" applyFill="1" applyBorder="1" applyAlignment="1">
      <alignment horizontal="center"/>
    </xf>
    <xf numFmtId="0" fontId="23" fillId="28" borderId="15" xfId="0" applyFont="1" applyFill="1" applyBorder="1" applyAlignment="1">
      <alignment horizontal="center" vertical="center" wrapText="1"/>
    </xf>
    <xf numFmtId="0" fontId="23" fillId="28" borderId="16" xfId="0" applyFont="1" applyFill="1" applyBorder="1" applyAlignment="1">
      <alignment horizontal="center" vertical="center" wrapText="1"/>
    </xf>
    <xf numFmtId="14" fontId="24" fillId="0" borderId="11" xfId="0" applyNumberFormat="1" applyFont="1" applyBorder="1" applyAlignment="1">
      <alignment horizontal="center"/>
    </xf>
    <xf numFmtId="0" fontId="21" fillId="28" borderId="15" xfId="0" applyFont="1" applyFill="1" applyBorder="1" applyAlignment="1">
      <alignment horizontal="center"/>
    </xf>
    <xf numFmtId="0" fontId="21" fillId="28" borderId="16" xfId="0" applyFont="1" applyFill="1" applyBorder="1" applyAlignment="1">
      <alignment horizontal="center"/>
    </xf>
    <xf numFmtId="0" fontId="33" fillId="24" borderId="12" xfId="0" applyFont="1" applyFill="1" applyBorder="1" applyAlignment="1">
      <alignment horizontal="center" vertical="center" wrapText="1"/>
    </xf>
    <xf numFmtId="0" fontId="33" fillId="24" borderId="13" xfId="0" applyFont="1" applyFill="1" applyBorder="1" applyAlignment="1">
      <alignment horizontal="center" vertical="center" wrapText="1"/>
    </xf>
    <xf numFmtId="0" fontId="33" fillId="24" borderId="14" xfId="0" applyFont="1" applyFill="1" applyBorder="1" applyAlignment="1">
      <alignment horizontal="center" vertical="center" wrapText="1"/>
    </xf>
    <xf numFmtId="2" fontId="21" fillId="24" borderId="15" xfId="0" applyNumberFormat="1" applyFont="1" applyFill="1" applyBorder="1" applyAlignment="1">
      <alignment horizontal="center" vertical="center" wrapText="1"/>
    </xf>
    <xf numFmtId="2" fontId="21" fillId="24" borderId="18" xfId="0" applyNumberFormat="1" applyFont="1" applyFill="1" applyBorder="1" applyAlignment="1">
      <alignment horizontal="center" vertical="center" wrapText="1"/>
    </xf>
    <xf numFmtId="2" fontId="21" fillId="24" borderId="16" xfId="0" applyNumberFormat="1" applyFont="1" applyFill="1" applyBorder="1" applyAlignment="1">
      <alignment horizontal="center" vertical="center" wrapText="1"/>
    </xf>
    <xf numFmtId="0" fontId="21" fillId="0" borderId="15" xfId="0" applyFont="1" applyBorder="1" applyAlignment="1">
      <alignment horizontal="center"/>
    </xf>
    <xf numFmtId="0" fontId="21" fillId="0" borderId="16" xfId="0" applyFont="1" applyBorder="1" applyAlignment="1">
      <alignment horizontal="center"/>
    </xf>
    <xf numFmtId="2" fontId="21" fillId="24" borderId="17" xfId="0" applyNumberFormat="1" applyFont="1" applyFill="1" applyBorder="1" applyAlignment="1">
      <alignment horizontal="center" vertical="center" wrapText="1"/>
    </xf>
    <xf numFmtId="0" fontId="21" fillId="0" borderId="15" xfId="0" applyFont="1" applyBorder="1" applyAlignment="1">
      <alignment horizontal="center" wrapText="1"/>
    </xf>
    <xf numFmtId="0" fontId="21" fillId="0" borderId="16" xfId="0" applyFont="1" applyBorder="1" applyAlignment="1">
      <alignment horizontal="center" wrapText="1"/>
    </xf>
    <xf numFmtId="0" fontId="21" fillId="24" borderId="15" xfId="0" applyFont="1" applyFill="1" applyBorder="1" applyAlignment="1">
      <alignment horizontal="center" vertical="center" wrapText="1"/>
    </xf>
    <xf numFmtId="0" fontId="21" fillId="24" borderId="18" xfId="0" applyFont="1" applyFill="1" applyBorder="1" applyAlignment="1">
      <alignment horizontal="center" vertical="center" wrapText="1"/>
    </xf>
    <xf numFmtId="0" fontId="21" fillId="24" borderId="16" xfId="0" applyFont="1" applyFill="1" applyBorder="1" applyAlignment="1">
      <alignment horizontal="center" vertical="center" wrapText="1"/>
    </xf>
  </cellXfs>
  <cellStyles count="52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Normal 2" xfId="19"/>
    <cellStyle name="Normal_ICD10" xfId="20"/>
    <cellStyle name="Акцент1" xfId="21" builtinId="29" customBuiltin="1"/>
    <cellStyle name="Акцент2" xfId="22" builtinId="33" customBuiltin="1"/>
    <cellStyle name="Акцент3" xfId="23" builtinId="37" customBuiltin="1"/>
    <cellStyle name="Акцент4" xfId="24" builtinId="41" customBuiltin="1"/>
    <cellStyle name="Акцент5" xfId="25" builtinId="45" customBuiltin="1"/>
    <cellStyle name="Акцент6" xfId="26" builtinId="49" customBuiltin="1"/>
    <cellStyle name="Ввод " xfId="27" builtinId="20" customBuiltin="1"/>
    <cellStyle name="Вывод" xfId="28" builtinId="21" customBuiltin="1"/>
    <cellStyle name="Вычисление" xfId="29" builtinId="22" customBuiltin="1"/>
    <cellStyle name="Заголовок 1" xfId="30" builtinId="16" customBuiltin="1"/>
    <cellStyle name="Заголовок 2" xfId="31" builtinId="17" customBuiltin="1"/>
    <cellStyle name="Заголовок 3" xfId="32" builtinId="18" customBuiltin="1"/>
    <cellStyle name="Заголовок 4" xfId="33" builtinId="19" customBuiltin="1"/>
    <cellStyle name="Итог" xfId="34" builtinId="25" customBuiltin="1"/>
    <cellStyle name="Контрольная ячейка" xfId="35" builtinId="23" customBuiltin="1"/>
    <cellStyle name="Название" xfId="36" builtinId="15" customBuiltin="1"/>
    <cellStyle name="Нейтральный" xfId="37" builtinId="28" customBuiltin="1"/>
    <cellStyle name="Обычный" xfId="0" builtinId="0"/>
    <cellStyle name="Обычный 2" xfId="38"/>
    <cellStyle name="Обычный 3" xfId="39"/>
    <cellStyle name="Обычный 4" xfId="40"/>
    <cellStyle name="Обычный 5" xfId="41"/>
    <cellStyle name="Обычный 6" xfId="42"/>
    <cellStyle name="Обычный 7" xfId="43"/>
    <cellStyle name="Плохой" xfId="44" builtinId="27" customBuiltin="1"/>
    <cellStyle name="Пояснение" xfId="45" builtinId="53" customBuiltin="1"/>
    <cellStyle name="Примечание" xfId="46" builtinId="10" customBuiltin="1"/>
    <cellStyle name="Связанная ячейка" xfId="47" builtinId="24" customBuiltin="1"/>
    <cellStyle name="Стиль 1" xfId="48"/>
    <cellStyle name="Текст предупреждения" xfId="49" builtinId="11" customBuiltin="1"/>
    <cellStyle name="Финансовый 2" xfId="50"/>
    <cellStyle name="Хороший" xfId="51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rgb="FFFFC000"/>
  </sheetPr>
  <dimension ref="A1:V57"/>
  <sheetViews>
    <sheetView tabSelected="1" zoomScale="60" zoomScaleNormal="60" workbookViewId="0">
      <pane xSplit="3" ySplit="19" topLeftCell="D20" activePane="bottomRight" state="frozen"/>
      <selection activeCell="G11" sqref="G11"/>
      <selection pane="topRight" activeCell="G11" sqref="G11"/>
      <selection pane="bottomLeft" activeCell="G11" sqref="G11"/>
      <selection pane="bottomRight" activeCell="F25" sqref="F25"/>
    </sheetView>
  </sheetViews>
  <sheetFormatPr defaultRowHeight="18.75"/>
  <cols>
    <col min="1" max="1" width="5" style="1" bestFit="1" customWidth="1"/>
    <col min="2" max="2" width="5" style="1" customWidth="1"/>
    <col min="3" max="3" width="51.140625" style="3" customWidth="1"/>
    <col min="4" max="4" width="15.7109375" style="3" customWidth="1"/>
    <col min="5" max="18" width="11.7109375" style="3" customWidth="1"/>
    <col min="19" max="20" width="9.140625" style="3"/>
    <col min="21" max="22" width="9.140625" style="5"/>
    <col min="23" max="16384" width="9.140625" style="3"/>
  </cols>
  <sheetData>
    <row r="1" spans="1:18" ht="15" customHeight="1">
      <c r="C1" s="2"/>
      <c r="L1" s="4" t="s">
        <v>0</v>
      </c>
      <c r="M1" s="4"/>
      <c r="N1" s="4"/>
    </row>
    <row r="2" spans="1:18" ht="15" customHeight="1">
      <c r="C2" s="6"/>
      <c r="L2" s="4" t="s">
        <v>1</v>
      </c>
      <c r="M2" s="4"/>
      <c r="N2" s="4"/>
    </row>
    <row r="3" spans="1:18" ht="15" customHeight="1">
      <c r="C3" s="7"/>
      <c r="L3" s="4" t="s">
        <v>2</v>
      </c>
      <c r="M3" s="4"/>
      <c r="N3" s="4"/>
    </row>
    <row r="4" spans="1:18" ht="15" customHeight="1">
      <c r="L4" s="4" t="s">
        <v>3</v>
      </c>
      <c r="M4" s="4"/>
      <c r="N4" s="4"/>
    </row>
    <row r="5" spans="1:18" ht="15" customHeight="1">
      <c r="L5" s="4" t="s">
        <v>4</v>
      </c>
      <c r="M5" s="4"/>
      <c r="N5" s="4"/>
    </row>
    <row r="6" spans="1:18" ht="24" customHeight="1">
      <c r="L6" s="46" t="s">
        <v>120</v>
      </c>
      <c r="M6" s="46"/>
      <c r="N6" s="46"/>
    </row>
    <row r="7" spans="1:18" ht="9.75" customHeight="1">
      <c r="L7" s="8"/>
      <c r="M7" s="8"/>
      <c r="N7" s="8"/>
      <c r="O7" s="8"/>
      <c r="P7" s="8"/>
      <c r="Q7" s="8"/>
      <c r="R7" s="8"/>
    </row>
    <row r="8" spans="1:18" s="9" customFormat="1" ht="20.25">
      <c r="A8" s="88" t="s">
        <v>5</v>
      </c>
      <c r="B8" s="88"/>
      <c r="C8" s="88"/>
      <c r="D8" s="88"/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</row>
    <row r="9" spans="1:18" s="9" customFormat="1" ht="39" customHeight="1">
      <c r="A9" s="89" t="s">
        <v>6</v>
      </c>
      <c r="B9" s="89"/>
      <c r="C9" s="89"/>
      <c r="D9" s="89"/>
      <c r="E9" s="89"/>
      <c r="F9" s="89"/>
      <c r="G9" s="89"/>
      <c r="H9" s="89"/>
      <c r="I9" s="89"/>
      <c r="J9" s="89"/>
      <c r="K9" s="89"/>
      <c r="L9" s="89"/>
      <c r="M9" s="89"/>
      <c r="N9" s="89"/>
      <c r="O9" s="89"/>
      <c r="P9" s="89"/>
      <c r="Q9" s="89"/>
      <c r="R9" s="89"/>
    </row>
    <row r="10" spans="1:18" s="9" customFormat="1" ht="20.25">
      <c r="F10" s="10" t="s">
        <v>7</v>
      </c>
      <c r="G10" s="98" t="s">
        <v>126</v>
      </c>
      <c r="H10" s="98"/>
      <c r="I10" s="98"/>
      <c r="J10" s="98"/>
      <c r="O10" s="11"/>
    </row>
    <row r="11" spans="1:18" ht="6.75" customHeight="1">
      <c r="L11" s="8"/>
      <c r="M11" s="8"/>
      <c r="N11" s="8"/>
      <c r="O11" s="8"/>
      <c r="P11" s="8"/>
      <c r="Q11" s="8"/>
      <c r="R11" s="8"/>
    </row>
    <row r="12" spans="1:18" s="12" customFormat="1">
      <c r="D12" s="90" t="s">
        <v>70</v>
      </c>
      <c r="E12" s="90"/>
      <c r="F12" s="90"/>
      <c r="G12" s="90"/>
      <c r="H12" s="90"/>
      <c r="I12" s="90"/>
      <c r="J12" s="90"/>
      <c r="K12" s="90"/>
      <c r="L12" s="90"/>
      <c r="M12" s="90"/>
      <c r="N12" s="90"/>
      <c r="O12" s="90"/>
      <c r="P12" s="90"/>
    </row>
    <row r="13" spans="1:18" s="13" customFormat="1" ht="15.75">
      <c r="D13" s="91" t="s">
        <v>8</v>
      </c>
      <c r="E13" s="91"/>
      <c r="F13" s="91"/>
      <c r="G13" s="91"/>
      <c r="H13" s="91"/>
      <c r="I13" s="91"/>
      <c r="J13" s="91"/>
      <c r="K13" s="91"/>
      <c r="L13" s="91"/>
      <c r="M13" s="91"/>
      <c r="N13" s="91"/>
      <c r="O13" s="91"/>
      <c r="P13" s="91"/>
    </row>
    <row r="14" spans="1:18" ht="4.5" customHeight="1">
      <c r="L14" s="8"/>
      <c r="M14" s="8"/>
      <c r="N14" s="8"/>
      <c r="O14" s="8"/>
      <c r="P14" s="8"/>
      <c r="Q14" s="8"/>
      <c r="R14" s="8"/>
    </row>
    <row r="15" spans="1:18" s="14" customFormat="1" ht="18.75" customHeight="1">
      <c r="A15" s="92" t="s">
        <v>9</v>
      </c>
      <c r="B15" s="85" t="s">
        <v>48</v>
      </c>
      <c r="C15" s="92" t="s">
        <v>10</v>
      </c>
      <c r="D15" s="92" t="s">
        <v>11</v>
      </c>
      <c r="E15" s="73" t="s">
        <v>12</v>
      </c>
      <c r="F15" s="74"/>
      <c r="G15" s="95" t="s">
        <v>13</v>
      </c>
      <c r="H15" s="96"/>
      <c r="I15" s="96"/>
      <c r="J15" s="96"/>
      <c r="K15" s="96"/>
      <c r="L15" s="96"/>
      <c r="M15" s="96"/>
      <c r="N15" s="96"/>
      <c r="O15" s="96"/>
      <c r="P15" s="96"/>
      <c r="Q15" s="96"/>
      <c r="R15" s="97"/>
    </row>
    <row r="16" spans="1:18" s="14" customFormat="1" ht="35.25" customHeight="1">
      <c r="A16" s="93"/>
      <c r="B16" s="86"/>
      <c r="C16" s="93"/>
      <c r="D16" s="93"/>
      <c r="E16" s="75"/>
      <c r="F16" s="76"/>
      <c r="G16" s="80" t="s">
        <v>14</v>
      </c>
      <c r="H16" s="81"/>
      <c r="I16" s="81"/>
      <c r="J16" s="81"/>
      <c r="K16" s="81"/>
      <c r="L16" s="82"/>
      <c r="M16" s="80" t="s">
        <v>15</v>
      </c>
      <c r="N16" s="81"/>
      <c r="O16" s="81"/>
      <c r="P16" s="82"/>
      <c r="Q16" s="83" t="s">
        <v>16</v>
      </c>
      <c r="R16" s="84"/>
    </row>
    <row r="17" spans="1:22" s="14" customFormat="1" ht="31.5" customHeight="1">
      <c r="A17" s="93"/>
      <c r="B17" s="86"/>
      <c r="C17" s="93"/>
      <c r="D17" s="93"/>
      <c r="E17" s="77"/>
      <c r="F17" s="78"/>
      <c r="G17" s="83" t="s">
        <v>17</v>
      </c>
      <c r="H17" s="84"/>
      <c r="I17" s="83" t="s">
        <v>18</v>
      </c>
      <c r="J17" s="84"/>
      <c r="K17" s="83" t="s">
        <v>19</v>
      </c>
      <c r="L17" s="84"/>
      <c r="M17" s="99" t="s">
        <v>123</v>
      </c>
      <c r="N17" s="100" t="s">
        <v>113</v>
      </c>
      <c r="O17" s="99" t="s">
        <v>122</v>
      </c>
      <c r="P17" s="100" t="s">
        <v>113</v>
      </c>
      <c r="Q17" s="15" t="s">
        <v>114</v>
      </c>
      <c r="R17" s="15" t="s">
        <v>115</v>
      </c>
    </row>
    <row r="18" spans="1:22" s="14" customFormat="1">
      <c r="A18" s="94"/>
      <c r="B18" s="87"/>
      <c r="C18" s="94"/>
      <c r="D18" s="94"/>
      <c r="E18" s="16" t="s">
        <v>20</v>
      </c>
      <c r="F18" s="16" t="s">
        <v>21</v>
      </c>
      <c r="G18" s="16" t="s">
        <v>20</v>
      </c>
      <c r="H18" s="16" t="s">
        <v>21</v>
      </c>
      <c r="I18" s="16" t="s">
        <v>20</v>
      </c>
      <c r="J18" s="16" t="s">
        <v>21</v>
      </c>
      <c r="K18" s="16" t="s">
        <v>20</v>
      </c>
      <c r="L18" s="16" t="s">
        <v>21</v>
      </c>
      <c r="M18" s="16" t="s">
        <v>20</v>
      </c>
      <c r="N18" s="16" t="s">
        <v>21</v>
      </c>
      <c r="O18" s="16" t="s">
        <v>20</v>
      </c>
      <c r="P18" s="16" t="s">
        <v>21</v>
      </c>
      <c r="Q18" s="16" t="s">
        <v>20</v>
      </c>
      <c r="R18" s="16" t="s">
        <v>21</v>
      </c>
    </row>
    <row r="19" spans="1:22" s="18" customFormat="1" ht="12.75">
      <c r="A19" s="17">
        <v>1</v>
      </c>
      <c r="B19" s="17">
        <v>2</v>
      </c>
      <c r="C19" s="17">
        <v>3</v>
      </c>
      <c r="D19" s="17">
        <v>4</v>
      </c>
      <c r="E19" s="17">
        <v>5</v>
      </c>
      <c r="F19" s="17">
        <v>6</v>
      </c>
      <c r="G19" s="17">
        <v>7</v>
      </c>
      <c r="H19" s="17">
        <v>8</v>
      </c>
      <c r="I19" s="17">
        <v>9</v>
      </c>
      <c r="J19" s="17">
        <v>10</v>
      </c>
      <c r="K19" s="17">
        <v>11</v>
      </c>
      <c r="L19" s="17">
        <v>12</v>
      </c>
      <c r="M19" s="17">
        <v>13</v>
      </c>
      <c r="N19" s="17">
        <v>14</v>
      </c>
      <c r="O19" s="17">
        <v>15</v>
      </c>
      <c r="P19" s="17">
        <v>16</v>
      </c>
      <c r="Q19" s="17">
        <v>17</v>
      </c>
      <c r="R19" s="17">
        <v>18</v>
      </c>
    </row>
    <row r="20" spans="1:22" s="22" customFormat="1" ht="26.25" customHeight="1">
      <c r="A20" s="19" t="s">
        <v>22</v>
      </c>
      <c r="B20" s="37"/>
      <c r="C20" s="20" t="s">
        <v>23</v>
      </c>
      <c r="D20" s="21">
        <f t="shared" ref="D20:D43" si="0">E20+F20</f>
        <v>673930</v>
      </c>
      <c r="E20" s="21">
        <f>G20+I20+K20+O20+Q20+M20</f>
        <v>310938</v>
      </c>
      <c r="F20" s="21">
        <f>H20+J20+L20+P20+R20+N20</f>
        <v>362992</v>
      </c>
      <c r="G20" s="21">
        <f t="shared" ref="G20:R20" si="1">SUM(G21:G43)</f>
        <v>2523</v>
      </c>
      <c r="H20" s="21">
        <f t="shared" si="1"/>
        <v>2385</v>
      </c>
      <c r="I20" s="21">
        <f t="shared" si="1"/>
        <v>12681</v>
      </c>
      <c r="J20" s="21">
        <f t="shared" si="1"/>
        <v>12184</v>
      </c>
      <c r="K20" s="21">
        <f t="shared" si="1"/>
        <v>56244</v>
      </c>
      <c r="L20" s="21">
        <f t="shared" si="1"/>
        <v>53048</v>
      </c>
      <c r="M20" s="21">
        <f t="shared" si="1"/>
        <v>120114</v>
      </c>
      <c r="N20" s="21">
        <f t="shared" si="1"/>
        <v>124356</v>
      </c>
      <c r="O20" s="21">
        <f t="shared" si="1"/>
        <v>85915</v>
      </c>
      <c r="P20" s="21">
        <f t="shared" si="1"/>
        <v>96658</v>
      </c>
      <c r="Q20" s="21">
        <f t="shared" si="1"/>
        <v>33461</v>
      </c>
      <c r="R20" s="21">
        <f t="shared" si="1"/>
        <v>74361</v>
      </c>
      <c r="U20" s="23"/>
      <c r="V20" s="23"/>
    </row>
    <row r="21" spans="1:22" s="28" customFormat="1" ht="17.100000000000001" customHeight="1">
      <c r="A21" s="24">
        <v>1</v>
      </c>
      <c r="B21" s="38" t="s">
        <v>49</v>
      </c>
      <c r="C21" s="25" t="s">
        <v>24</v>
      </c>
      <c r="D21" s="26">
        <f t="shared" si="0"/>
        <v>1726</v>
      </c>
      <c r="E21" s="27">
        <f>G21+I21+K21+O21+Q21+M21</f>
        <v>468</v>
      </c>
      <c r="F21" s="27">
        <f>H21+J21+L21+P21+R21+N21</f>
        <v>1258</v>
      </c>
      <c r="G21" s="27">
        <f>'Прил.12 согаз'!G21+'Прил.12 альфа'!G21</f>
        <v>0</v>
      </c>
      <c r="H21" s="27">
        <f>'Прил.12 согаз'!H21+'Прил.12 альфа'!H21</f>
        <v>0</v>
      </c>
      <c r="I21" s="27">
        <f>'Прил.12 согаз'!I21+'Прил.12 альфа'!I21</f>
        <v>0</v>
      </c>
      <c r="J21" s="27">
        <f>'Прил.12 согаз'!J21+'Прил.12 альфа'!J21</f>
        <v>0</v>
      </c>
      <c r="K21" s="27">
        <f>'Прил.12 согаз'!K21+'Прил.12 альфа'!K21</f>
        <v>0</v>
      </c>
      <c r="L21" s="27">
        <f>'Прил.12 согаз'!L21+'Прил.12 альфа'!L21</f>
        <v>0</v>
      </c>
      <c r="M21" s="27">
        <f>'Прил.12 согаз'!M21+'Прил.12 альфа'!M21</f>
        <v>200</v>
      </c>
      <c r="N21" s="27">
        <f>'Прил.12 согаз'!N21+'Прил.12 альфа'!N21</f>
        <v>582</v>
      </c>
      <c r="O21" s="27">
        <f>'Прил.12 согаз'!O21+'Прил.12 альфа'!O21</f>
        <v>193</v>
      </c>
      <c r="P21" s="27">
        <f>'Прил.12 согаз'!P21+'Прил.12 альфа'!P21</f>
        <v>586</v>
      </c>
      <c r="Q21" s="27">
        <f>'Прил.12 согаз'!Q21+'Прил.12 альфа'!Q21</f>
        <v>75</v>
      </c>
      <c r="R21" s="27">
        <f>'Прил.12 согаз'!R21+'Прил.12 альфа'!R21</f>
        <v>90</v>
      </c>
      <c r="U21" s="29"/>
      <c r="V21" s="29"/>
    </row>
    <row r="22" spans="1:22" s="28" customFormat="1" ht="17.100000000000001" customHeight="1">
      <c r="A22" s="24">
        <v>2</v>
      </c>
      <c r="B22" s="38" t="s">
        <v>50</v>
      </c>
      <c r="C22" s="25" t="s">
        <v>25</v>
      </c>
      <c r="D22" s="26">
        <f t="shared" si="0"/>
        <v>73707</v>
      </c>
      <c r="E22" s="27">
        <f t="shared" ref="E22:E43" si="2">G22+I22+K22+O22+Q22+M22</f>
        <v>34591</v>
      </c>
      <c r="F22" s="27">
        <f t="shared" ref="F22:F43" si="3">H22+J22+L22+P22+R22+N22</f>
        <v>39116</v>
      </c>
      <c r="G22" s="27">
        <f>'Прил.12 согаз'!G22+'Прил.12 альфа'!G22</f>
        <v>179</v>
      </c>
      <c r="H22" s="27">
        <f>'Прил.12 согаз'!H22+'Прил.12 альфа'!H22</f>
        <v>193</v>
      </c>
      <c r="I22" s="27">
        <f>'Прил.12 согаз'!I22+'Прил.12 альфа'!I22</f>
        <v>1282</v>
      </c>
      <c r="J22" s="27">
        <f>'Прил.12 согаз'!J22+'Прил.12 альфа'!J22</f>
        <v>1210</v>
      </c>
      <c r="K22" s="27">
        <f>'Прил.12 согаз'!K22+'Прил.12 альфа'!K22</f>
        <v>6139</v>
      </c>
      <c r="L22" s="27">
        <f>'Прил.12 согаз'!L22+'Прил.12 альфа'!L22</f>
        <v>5836</v>
      </c>
      <c r="M22" s="27">
        <f>'Прил.12 согаз'!M22+'Прил.12 альфа'!M22</f>
        <v>14205</v>
      </c>
      <c r="N22" s="27">
        <f>'Прил.12 согаз'!N22+'Прил.12 альфа'!N22</f>
        <v>12911</v>
      </c>
      <c r="O22" s="27">
        <f>'Прил.12 согаз'!O22+'Прил.12 альфа'!O22</f>
        <v>9141</v>
      </c>
      <c r="P22" s="27">
        <f>'Прил.12 согаз'!P22+'Прил.12 альфа'!P22</f>
        <v>10141</v>
      </c>
      <c r="Q22" s="27">
        <f>'Прил.12 согаз'!Q22+'Прил.12 альфа'!Q22</f>
        <v>3645</v>
      </c>
      <c r="R22" s="27">
        <f>'Прил.12 согаз'!R22+'Прил.12 альфа'!R22</f>
        <v>8825</v>
      </c>
      <c r="U22" s="29"/>
      <c r="V22" s="29"/>
    </row>
    <row r="23" spans="1:22" s="28" customFormat="1" ht="17.100000000000001" customHeight="1">
      <c r="A23" s="24">
        <v>3</v>
      </c>
      <c r="B23" s="38" t="s">
        <v>51</v>
      </c>
      <c r="C23" s="25" t="s">
        <v>26</v>
      </c>
      <c r="D23" s="26">
        <f t="shared" si="0"/>
        <v>39724</v>
      </c>
      <c r="E23" s="27">
        <f t="shared" si="2"/>
        <v>17791</v>
      </c>
      <c r="F23" s="27">
        <f t="shared" si="3"/>
        <v>21933</v>
      </c>
      <c r="G23" s="27">
        <f>'Прил.12 согаз'!G23+'Прил.12 альфа'!G23</f>
        <v>132</v>
      </c>
      <c r="H23" s="27">
        <f>'Прил.12 согаз'!H23+'Прил.12 альфа'!H23</f>
        <v>122</v>
      </c>
      <c r="I23" s="27">
        <f>'Прил.12 согаз'!I23+'Прил.12 альфа'!I23</f>
        <v>715</v>
      </c>
      <c r="J23" s="27">
        <f>'Прил.12 согаз'!J23+'Прил.12 альфа'!J23</f>
        <v>721</v>
      </c>
      <c r="K23" s="27">
        <f>'Прил.12 согаз'!K23+'Прил.12 альфа'!K23</f>
        <v>3605</v>
      </c>
      <c r="L23" s="27">
        <f>'Прил.12 согаз'!L23+'Прил.12 альфа'!L23</f>
        <v>3288</v>
      </c>
      <c r="M23" s="27">
        <f>'Прил.12 согаз'!M23+'Прил.12 альфа'!M23</f>
        <v>5916</v>
      </c>
      <c r="N23" s="27">
        <f>'Прил.12 согаз'!N23+'Прил.12 альфа'!N23</f>
        <v>6183</v>
      </c>
      <c r="O23" s="27">
        <f>'Прил.12 согаз'!O23+'Прил.12 альфа'!O23</f>
        <v>4892</v>
      </c>
      <c r="P23" s="27">
        <f>'Прил.12 согаз'!P23+'Прил.12 альфа'!P23</f>
        <v>5860</v>
      </c>
      <c r="Q23" s="27">
        <f>'Прил.12 согаз'!Q23+'Прил.12 альфа'!Q23</f>
        <v>2531</v>
      </c>
      <c r="R23" s="27">
        <f>'Прил.12 согаз'!R23+'Прил.12 альфа'!R23</f>
        <v>5759</v>
      </c>
      <c r="U23" s="29"/>
      <c r="V23" s="29"/>
    </row>
    <row r="24" spans="1:22" s="28" customFormat="1" ht="17.100000000000001" customHeight="1">
      <c r="A24" s="24">
        <v>4</v>
      </c>
      <c r="B24" s="38" t="s">
        <v>52</v>
      </c>
      <c r="C24" s="25" t="s">
        <v>27</v>
      </c>
      <c r="D24" s="26">
        <f t="shared" si="0"/>
        <v>41032</v>
      </c>
      <c r="E24" s="27">
        <f t="shared" si="2"/>
        <v>19426</v>
      </c>
      <c r="F24" s="27">
        <f t="shared" si="3"/>
        <v>21606</v>
      </c>
      <c r="G24" s="27">
        <f>'Прил.12 согаз'!G24+'Прил.12 альфа'!G24</f>
        <v>118</v>
      </c>
      <c r="H24" s="27">
        <f>'Прил.12 согаз'!H24+'Прил.12 альфа'!H24</f>
        <v>139</v>
      </c>
      <c r="I24" s="27">
        <f>'Прил.12 согаз'!I24+'Прил.12 альфа'!I24</f>
        <v>755</v>
      </c>
      <c r="J24" s="27">
        <f>'Прил.12 согаз'!J24+'Прил.12 альфа'!J24</f>
        <v>712</v>
      </c>
      <c r="K24" s="27">
        <f>'Прил.12 согаз'!K24+'Прил.12 альфа'!K24</f>
        <v>3240</v>
      </c>
      <c r="L24" s="27">
        <f>'Прил.12 согаз'!L24+'Прил.12 альфа'!L24</f>
        <v>3165</v>
      </c>
      <c r="M24" s="27">
        <f>'Прил.12 согаз'!M24+'Прил.12 альфа'!M24</f>
        <v>7750</v>
      </c>
      <c r="N24" s="27">
        <f>'Прил.12 согаз'!N24+'Прил.12 альфа'!N24</f>
        <v>7175</v>
      </c>
      <c r="O24" s="27">
        <f>'Прил.12 согаз'!O24+'Прил.12 альфа'!O24</f>
        <v>5503</v>
      </c>
      <c r="P24" s="27">
        <f>'Прил.12 согаз'!P24+'Прил.12 альфа'!P24</f>
        <v>5931</v>
      </c>
      <c r="Q24" s="27">
        <f>'Прил.12 согаз'!Q24+'Прил.12 альфа'!Q24</f>
        <v>2060</v>
      </c>
      <c r="R24" s="27">
        <f>'Прил.12 согаз'!R24+'Прил.12 альфа'!R24</f>
        <v>4484</v>
      </c>
      <c r="U24" s="29"/>
      <c r="V24" s="29"/>
    </row>
    <row r="25" spans="1:22" s="28" customFormat="1" ht="17.100000000000001" customHeight="1">
      <c r="A25" s="24">
        <v>5</v>
      </c>
      <c r="B25" s="38" t="s">
        <v>53</v>
      </c>
      <c r="C25" s="25" t="s">
        <v>28</v>
      </c>
      <c r="D25" s="26">
        <f t="shared" si="0"/>
        <v>8776</v>
      </c>
      <c r="E25" s="27">
        <f t="shared" si="2"/>
        <v>4134</v>
      </c>
      <c r="F25" s="27">
        <f t="shared" si="3"/>
        <v>4642</v>
      </c>
      <c r="G25" s="27">
        <f>'Прил.12 согаз'!G25+'Прил.12 альфа'!G25</f>
        <v>23</v>
      </c>
      <c r="H25" s="27">
        <f>'Прил.12 согаз'!H25+'Прил.12 альфа'!H25</f>
        <v>20</v>
      </c>
      <c r="I25" s="27">
        <f>'Прил.12 согаз'!I25+'Прил.12 альфа'!I25</f>
        <v>118</v>
      </c>
      <c r="J25" s="27">
        <f>'Прил.12 согаз'!J25+'Прил.12 альфа'!J25</f>
        <v>136</v>
      </c>
      <c r="K25" s="27">
        <f>'Прил.12 согаз'!K25+'Прил.12 альфа'!K25</f>
        <v>724</v>
      </c>
      <c r="L25" s="27">
        <f>'Прил.12 согаз'!L25+'Прил.12 альфа'!L25</f>
        <v>675</v>
      </c>
      <c r="M25" s="27">
        <f>'Прил.12 согаз'!M25+'Прил.12 альфа'!M25</f>
        <v>1493</v>
      </c>
      <c r="N25" s="27">
        <f>'Прил.12 согаз'!N25+'Прил.12 альфа'!N25</f>
        <v>1270</v>
      </c>
      <c r="O25" s="27">
        <f>'Прил.12 согаз'!O25+'Прил.12 альфа'!O25</f>
        <v>1246</v>
      </c>
      <c r="P25" s="27">
        <f>'Прил.12 согаз'!P25+'Прил.12 альфа'!P25</f>
        <v>1324</v>
      </c>
      <c r="Q25" s="27">
        <f>'Прил.12 согаз'!Q25+'Прил.12 альфа'!Q25</f>
        <v>530</v>
      </c>
      <c r="R25" s="27">
        <f>'Прил.12 согаз'!R25+'Прил.12 альфа'!R25</f>
        <v>1217</v>
      </c>
      <c r="U25" s="29"/>
      <c r="V25" s="29"/>
    </row>
    <row r="26" spans="1:22" s="28" customFormat="1" ht="17.100000000000001" customHeight="1">
      <c r="A26" s="24">
        <v>6</v>
      </c>
      <c r="B26" s="38" t="s">
        <v>54</v>
      </c>
      <c r="C26" s="25" t="s">
        <v>29</v>
      </c>
      <c r="D26" s="26">
        <f t="shared" si="0"/>
        <v>58038</v>
      </c>
      <c r="E26" s="27">
        <f t="shared" si="2"/>
        <v>26772</v>
      </c>
      <c r="F26" s="27">
        <f t="shared" si="3"/>
        <v>31266</v>
      </c>
      <c r="G26" s="27">
        <f>'Прил.12 согаз'!G26+'Прил.12 альфа'!G26</f>
        <v>181</v>
      </c>
      <c r="H26" s="27">
        <f>'Прил.12 согаз'!H26+'Прил.12 альфа'!H26</f>
        <v>153</v>
      </c>
      <c r="I26" s="27">
        <f>'Прил.12 согаз'!I26+'Прил.12 альфа'!I26</f>
        <v>1028</v>
      </c>
      <c r="J26" s="27">
        <f>'Прил.12 согаз'!J26+'Прил.12 альфа'!J26</f>
        <v>893</v>
      </c>
      <c r="K26" s="27">
        <f>'Прил.12 согаз'!K26+'Прил.12 альфа'!K26</f>
        <v>4665</v>
      </c>
      <c r="L26" s="27">
        <f>'Прил.12 согаз'!L26+'Прил.12 альфа'!L26</f>
        <v>4399</v>
      </c>
      <c r="M26" s="27">
        <f>'Прил.12 согаз'!M26+'Прил.12 альфа'!M26</f>
        <v>10277</v>
      </c>
      <c r="N26" s="27">
        <f>'Прил.12 согаз'!N26+'Прил.12 альфа'!N26</f>
        <v>9650</v>
      </c>
      <c r="O26" s="27">
        <f>'Прил.12 согаз'!O26+'Прил.12 альфа'!O26</f>
        <v>7467</v>
      </c>
      <c r="P26" s="27">
        <f>'Прил.12 согаз'!P26+'Прил.12 альфа'!P26</f>
        <v>8754</v>
      </c>
      <c r="Q26" s="27">
        <f>'Прил.12 согаз'!Q26+'Прил.12 альфа'!Q26</f>
        <v>3154</v>
      </c>
      <c r="R26" s="27">
        <f>'Прил.12 согаз'!R26+'Прил.12 альфа'!R26</f>
        <v>7417</v>
      </c>
      <c r="U26" s="29"/>
      <c r="V26" s="29"/>
    </row>
    <row r="27" spans="1:22" s="28" customFormat="1" ht="17.100000000000001" customHeight="1">
      <c r="A27" s="24">
        <v>7</v>
      </c>
      <c r="B27" s="38" t="s">
        <v>55</v>
      </c>
      <c r="C27" s="25" t="s">
        <v>30</v>
      </c>
      <c r="D27" s="26">
        <f t="shared" si="0"/>
        <v>24593</v>
      </c>
      <c r="E27" s="27">
        <f t="shared" si="2"/>
        <v>11184</v>
      </c>
      <c r="F27" s="27">
        <f t="shared" si="3"/>
        <v>13409</v>
      </c>
      <c r="G27" s="27">
        <f>'Прил.12 согаз'!G27+'Прил.12 альфа'!G27</f>
        <v>100</v>
      </c>
      <c r="H27" s="27">
        <f>'Прил.12 согаз'!H27+'Прил.12 альфа'!H27</f>
        <v>112</v>
      </c>
      <c r="I27" s="27">
        <f>'Прил.12 согаз'!I27+'Прил.12 альфа'!I27</f>
        <v>483</v>
      </c>
      <c r="J27" s="27">
        <f>'Прил.12 согаз'!J27+'Прил.12 альфа'!J27</f>
        <v>423</v>
      </c>
      <c r="K27" s="27">
        <f>'Прил.12 согаз'!K27+'Прил.12 альфа'!K27</f>
        <v>2078</v>
      </c>
      <c r="L27" s="27">
        <f>'Прил.12 согаз'!L27+'Прил.12 альфа'!L27</f>
        <v>1980</v>
      </c>
      <c r="M27" s="27">
        <f>'Прил.12 согаз'!M27+'Прил.12 альфа'!M27</f>
        <v>4332</v>
      </c>
      <c r="N27" s="27">
        <f>'Прил.12 согаз'!N27+'Прил.12 альфа'!N27</f>
        <v>4550</v>
      </c>
      <c r="O27" s="27">
        <f>'Прил.12 согаз'!O27+'Прил.12 альфа'!O27</f>
        <v>3040</v>
      </c>
      <c r="P27" s="27">
        <f>'Прил.12 согаз'!P27+'Прил.12 альфа'!P27</f>
        <v>3577</v>
      </c>
      <c r="Q27" s="27">
        <f>'Прил.12 согаз'!Q27+'Прил.12 альфа'!Q27</f>
        <v>1151</v>
      </c>
      <c r="R27" s="27">
        <f>'Прил.12 согаз'!R27+'Прил.12 альфа'!R27</f>
        <v>2767</v>
      </c>
      <c r="U27" s="29"/>
      <c r="V27" s="29"/>
    </row>
    <row r="28" spans="1:22" s="28" customFormat="1" ht="17.100000000000001" customHeight="1">
      <c r="A28" s="24">
        <v>8</v>
      </c>
      <c r="B28" s="38" t="s">
        <v>56</v>
      </c>
      <c r="C28" s="25" t="s">
        <v>31</v>
      </c>
      <c r="D28" s="26">
        <f t="shared" si="0"/>
        <v>28275</v>
      </c>
      <c r="E28" s="27">
        <f t="shared" si="2"/>
        <v>13007</v>
      </c>
      <c r="F28" s="27">
        <f t="shared" si="3"/>
        <v>15268</v>
      </c>
      <c r="G28" s="27">
        <f>'Прил.12 согаз'!G28+'Прил.12 альфа'!G28</f>
        <v>130</v>
      </c>
      <c r="H28" s="27">
        <f>'Прил.12 согаз'!H28+'Прил.12 альфа'!H28</f>
        <v>73</v>
      </c>
      <c r="I28" s="27">
        <f>'Прил.12 согаз'!I28+'Прил.12 альфа'!I28</f>
        <v>640</v>
      </c>
      <c r="J28" s="27">
        <f>'Прил.12 согаз'!J28+'Прил.12 альфа'!J28</f>
        <v>636</v>
      </c>
      <c r="K28" s="27">
        <f>'Прил.12 согаз'!K28+'Прил.12 альфа'!K28</f>
        <v>2677</v>
      </c>
      <c r="L28" s="27">
        <f>'Прил.12 согаз'!L28+'Прил.12 альфа'!L28</f>
        <v>2602</v>
      </c>
      <c r="M28" s="27">
        <f>'Прил.12 согаз'!M28+'Прил.12 альфа'!M28</f>
        <v>4868</v>
      </c>
      <c r="N28" s="27">
        <f>'Прил.12 согаз'!N28+'Прил.12 альфа'!N28</f>
        <v>5568</v>
      </c>
      <c r="O28" s="27">
        <f>'Прил.12 согаз'!O28+'Прил.12 альфа'!O28</f>
        <v>3627</v>
      </c>
      <c r="P28" s="27">
        <f>'Прил.12 согаз'!P28+'Прил.12 альфа'!P28</f>
        <v>3940</v>
      </c>
      <c r="Q28" s="27">
        <f>'Прил.12 согаз'!Q28+'Прил.12 альфа'!Q28</f>
        <v>1065</v>
      </c>
      <c r="R28" s="27">
        <f>'Прил.12 согаз'!R28+'Прил.12 альфа'!R28</f>
        <v>2449</v>
      </c>
      <c r="U28" s="29"/>
      <c r="V28" s="29"/>
    </row>
    <row r="29" spans="1:22" s="28" customFormat="1" ht="17.100000000000001" customHeight="1">
      <c r="A29" s="24">
        <v>9</v>
      </c>
      <c r="B29" s="38" t="s">
        <v>57</v>
      </c>
      <c r="C29" s="25" t="s">
        <v>32</v>
      </c>
      <c r="D29" s="26">
        <f t="shared" si="0"/>
        <v>44635</v>
      </c>
      <c r="E29" s="27">
        <f t="shared" si="2"/>
        <v>19105</v>
      </c>
      <c r="F29" s="27">
        <f t="shared" si="3"/>
        <v>25530</v>
      </c>
      <c r="G29" s="27">
        <f>'Прил.12 согаз'!G29+'Прил.12 альфа'!G29</f>
        <v>248</v>
      </c>
      <c r="H29" s="27">
        <f>'Прил.12 согаз'!H29+'Прил.12 альфа'!H29</f>
        <v>257</v>
      </c>
      <c r="I29" s="27">
        <f>'Прил.12 согаз'!I29+'Прил.12 альфа'!I29</f>
        <v>1207</v>
      </c>
      <c r="J29" s="27">
        <f>'Прил.12 согаз'!J29+'Прил.12 альфа'!J29</f>
        <v>1253</v>
      </c>
      <c r="K29" s="27">
        <f>'Прил.12 согаз'!K29+'Прил.12 альфа'!K29</f>
        <v>4765</v>
      </c>
      <c r="L29" s="27">
        <f>'Прил.12 согаз'!L29+'Прил.12 альфа'!L29</f>
        <v>4654</v>
      </c>
      <c r="M29" s="27">
        <f>'Прил.12 согаз'!M29+'Прил.12 альфа'!M29</f>
        <v>6667</v>
      </c>
      <c r="N29" s="27">
        <f>'Прил.12 согаз'!N29+'Прил.12 альфа'!N29</f>
        <v>10126</v>
      </c>
      <c r="O29" s="27">
        <f>'Прил.12 согаз'!O29+'Прил.12 альфа'!O29</f>
        <v>4707</v>
      </c>
      <c r="P29" s="27">
        <f>'Прил.12 согаз'!P29+'Прил.12 альфа'!P29</f>
        <v>6146</v>
      </c>
      <c r="Q29" s="27">
        <f>'Прил.12 согаз'!Q29+'Прил.12 альфа'!Q29</f>
        <v>1511</v>
      </c>
      <c r="R29" s="27">
        <f>'Прил.12 согаз'!R29+'Прил.12 альфа'!R29</f>
        <v>3094</v>
      </c>
      <c r="U29" s="29"/>
      <c r="V29" s="29"/>
    </row>
    <row r="30" spans="1:22" s="28" customFormat="1" ht="17.100000000000001" customHeight="1">
      <c r="A30" s="24">
        <v>10</v>
      </c>
      <c r="B30" s="38" t="s">
        <v>58</v>
      </c>
      <c r="C30" s="25" t="s">
        <v>33</v>
      </c>
      <c r="D30" s="26">
        <f t="shared" si="0"/>
        <v>111953</v>
      </c>
      <c r="E30" s="27">
        <f t="shared" si="2"/>
        <v>49957</v>
      </c>
      <c r="F30" s="27">
        <f t="shared" si="3"/>
        <v>61996</v>
      </c>
      <c r="G30" s="27">
        <f>'Прил.12 согаз'!G30+'Прил.12 альфа'!G30</f>
        <v>0</v>
      </c>
      <c r="H30" s="27">
        <f>'Прил.12 согаз'!H30+'Прил.12 альфа'!H30</f>
        <v>0</v>
      </c>
      <c r="I30" s="27">
        <f>'Прил.12 согаз'!I30+'Прил.12 альфа'!I30</f>
        <v>0</v>
      </c>
      <c r="J30" s="27">
        <f>'Прил.12 согаз'!J30+'Прил.12 альфа'!J30</f>
        <v>0</v>
      </c>
      <c r="K30" s="27">
        <f>'Прил.12 согаз'!K30+'Прил.12 альфа'!K30</f>
        <v>0</v>
      </c>
      <c r="L30" s="27">
        <f>'Прил.12 согаз'!L30+'Прил.12 альфа'!L30</f>
        <v>0</v>
      </c>
      <c r="M30" s="27">
        <f>'Прил.12 согаз'!M30+'Прил.12 альфа'!M30</f>
        <v>25524</v>
      </c>
      <c r="N30" s="27">
        <f>'Прил.12 согаз'!N30+'Прил.12 альфа'!N30</f>
        <v>26476</v>
      </c>
      <c r="O30" s="27">
        <f>'Прил.12 согаз'!O30+'Прил.12 альфа'!O30</f>
        <v>17151</v>
      </c>
      <c r="P30" s="27">
        <f>'Прил.12 согаз'!P30+'Прил.12 альфа'!P30</f>
        <v>19409</v>
      </c>
      <c r="Q30" s="27">
        <f>'Прил.12 согаз'!Q30+'Прил.12 альфа'!Q30</f>
        <v>7282</v>
      </c>
      <c r="R30" s="27">
        <f>'Прил.12 согаз'!R30+'Прил.12 альфа'!R30</f>
        <v>16111</v>
      </c>
      <c r="U30" s="29"/>
      <c r="V30" s="29"/>
    </row>
    <row r="31" spans="1:22" s="28" customFormat="1" ht="17.100000000000001" customHeight="1">
      <c r="A31" s="24">
        <v>11</v>
      </c>
      <c r="B31" s="38" t="s">
        <v>112</v>
      </c>
      <c r="C31" s="25" t="s">
        <v>111</v>
      </c>
      <c r="D31" s="26">
        <f t="shared" si="0"/>
        <v>92824</v>
      </c>
      <c r="E31" s="27">
        <f t="shared" si="2"/>
        <v>41189</v>
      </c>
      <c r="F31" s="27">
        <f t="shared" si="3"/>
        <v>51635</v>
      </c>
      <c r="G31" s="27">
        <f>'Прил.12 согаз'!G31+'Прил.12 альфа'!G31</f>
        <v>0</v>
      </c>
      <c r="H31" s="27">
        <f>'Прил.12 согаз'!H31+'Прил.12 альфа'!H31</f>
        <v>0</v>
      </c>
      <c r="I31" s="27">
        <f>'Прил.12 согаз'!I31+'Прил.12 альфа'!I31</f>
        <v>0</v>
      </c>
      <c r="J31" s="27">
        <f>'Прил.12 согаз'!J31+'Прил.12 альфа'!J31</f>
        <v>0</v>
      </c>
      <c r="K31" s="27">
        <f>'Прил.12 согаз'!K31+'Прил.12 альфа'!K31</f>
        <v>0</v>
      </c>
      <c r="L31" s="27">
        <f>'Прил.12 согаз'!L31+'Прил.12 альфа'!L31</f>
        <v>0</v>
      </c>
      <c r="M31" s="27">
        <f>'Прил.12 согаз'!M31+'Прил.12 альфа'!M31</f>
        <v>20632</v>
      </c>
      <c r="N31" s="27">
        <f>'Прил.12 согаз'!N31+'Прил.12 альфа'!N31</f>
        <v>21047</v>
      </c>
      <c r="O31" s="27">
        <f>'Прил.12 согаз'!O31+'Прил.12 альфа'!O31</f>
        <v>14747</v>
      </c>
      <c r="P31" s="27">
        <f>'Прил.12 согаз'!P31+'Прил.12 альфа'!P31</f>
        <v>16734</v>
      </c>
      <c r="Q31" s="27">
        <f>'Прил.12 согаз'!Q31+'Прил.12 альфа'!Q31</f>
        <v>5810</v>
      </c>
      <c r="R31" s="27">
        <f>'Прил.12 согаз'!R31+'Прил.12 альфа'!R31</f>
        <v>13854</v>
      </c>
      <c r="U31" s="29"/>
      <c r="V31" s="29"/>
    </row>
    <row r="32" spans="1:22" s="28" customFormat="1" ht="17.100000000000001" customHeight="1">
      <c r="A32" s="24">
        <v>12</v>
      </c>
      <c r="B32" s="38" t="s">
        <v>59</v>
      </c>
      <c r="C32" s="25" t="s">
        <v>34</v>
      </c>
      <c r="D32" s="26">
        <f t="shared" si="0"/>
        <v>21799</v>
      </c>
      <c r="E32" s="27">
        <f t="shared" si="2"/>
        <v>11163</v>
      </c>
      <c r="F32" s="27">
        <f t="shared" si="3"/>
        <v>10636</v>
      </c>
      <c r="G32" s="27">
        <f>'Прил.12 согаз'!G32+'Прил.12 альфа'!G32</f>
        <v>360</v>
      </c>
      <c r="H32" s="27">
        <f>'Прил.12 согаз'!H32+'Прил.12 альфа'!H32</f>
        <v>337</v>
      </c>
      <c r="I32" s="27">
        <f>'Прил.12 согаз'!I32+'Прил.12 альфа'!I32</f>
        <v>2028</v>
      </c>
      <c r="J32" s="27">
        <f>'Прил.12 согаз'!J32+'Прил.12 альфа'!J32</f>
        <v>1951</v>
      </c>
      <c r="K32" s="27">
        <f>'Прил.12 согаз'!K32+'Прил.12 альфа'!K32</f>
        <v>8775</v>
      </c>
      <c r="L32" s="27">
        <f>'Прил.12 согаз'!L32+'Прил.12 альфа'!L32</f>
        <v>8348</v>
      </c>
      <c r="M32" s="27">
        <f>'Прил.12 согаз'!M32+'Прил.12 альфа'!M32</f>
        <v>0</v>
      </c>
      <c r="N32" s="27">
        <f>'Прил.12 согаз'!N32+'Прил.12 альфа'!N32</f>
        <v>0</v>
      </c>
      <c r="O32" s="27">
        <f>'Прил.12 согаз'!O32+'Прил.12 альфа'!O32</f>
        <v>0</v>
      </c>
      <c r="P32" s="27">
        <f>'Прил.12 согаз'!P32+'Прил.12 альфа'!P32</f>
        <v>0</v>
      </c>
      <c r="Q32" s="27">
        <f>'Прил.12 согаз'!Q32+'Прил.12 альфа'!Q32</f>
        <v>0</v>
      </c>
      <c r="R32" s="27">
        <f>'Прил.12 согаз'!R32+'Прил.12 альфа'!R32</f>
        <v>0</v>
      </c>
      <c r="U32" s="29"/>
      <c r="V32" s="29"/>
    </row>
    <row r="33" spans="1:22" s="28" customFormat="1" ht="17.100000000000001" customHeight="1">
      <c r="A33" s="24">
        <v>13</v>
      </c>
      <c r="B33" s="38" t="s">
        <v>60</v>
      </c>
      <c r="C33" s="25" t="s">
        <v>35</v>
      </c>
      <c r="D33" s="26">
        <f t="shared" si="0"/>
        <v>16183</v>
      </c>
      <c r="E33" s="27">
        <f t="shared" si="2"/>
        <v>8457</v>
      </c>
      <c r="F33" s="27">
        <f t="shared" si="3"/>
        <v>7726</v>
      </c>
      <c r="G33" s="27">
        <f>'Прил.12 согаз'!G33+'Прил.12 альфа'!G33</f>
        <v>303</v>
      </c>
      <c r="H33" s="27">
        <f>'Прил.12 согаз'!H33+'Прил.12 альфа'!H33</f>
        <v>267</v>
      </c>
      <c r="I33" s="27">
        <f>'Прил.12 согаз'!I33+'Прил.12 альфа'!I33</f>
        <v>1401</v>
      </c>
      <c r="J33" s="27">
        <f>'Прил.12 согаз'!J33+'Прил.12 альфа'!J33</f>
        <v>1358</v>
      </c>
      <c r="K33" s="27">
        <f>'Прил.12 согаз'!K33+'Прил.12 альфа'!K33</f>
        <v>6753</v>
      </c>
      <c r="L33" s="27">
        <f>'Прил.12 согаз'!L33+'Прил.12 альфа'!L33</f>
        <v>6101</v>
      </c>
      <c r="M33" s="27">
        <f>'Прил.12 согаз'!M33+'Прил.12 альфа'!M33</f>
        <v>0</v>
      </c>
      <c r="N33" s="27">
        <f>'Прил.12 согаз'!N33+'Прил.12 альфа'!N33</f>
        <v>0</v>
      </c>
      <c r="O33" s="27">
        <f>'Прил.12 согаз'!O33+'Прил.12 альфа'!O33</f>
        <v>0</v>
      </c>
      <c r="P33" s="27">
        <f>'Прил.12 согаз'!P33+'Прил.12 альфа'!P33</f>
        <v>0</v>
      </c>
      <c r="Q33" s="27">
        <f>'Прил.12 согаз'!Q33+'Прил.12 альфа'!Q33</f>
        <v>0</v>
      </c>
      <c r="R33" s="27">
        <f>'Прил.12 согаз'!R33+'Прил.12 альфа'!R33</f>
        <v>0</v>
      </c>
      <c r="U33" s="29"/>
      <c r="V33" s="29"/>
    </row>
    <row r="34" spans="1:22" s="28" customFormat="1" ht="17.100000000000001" customHeight="1">
      <c r="A34" s="24">
        <v>14</v>
      </c>
      <c r="B34" s="38" t="s">
        <v>61</v>
      </c>
      <c r="C34" s="25" t="s">
        <v>36</v>
      </c>
      <c r="D34" s="26">
        <f t="shared" si="0"/>
        <v>16406</v>
      </c>
      <c r="E34" s="27">
        <f t="shared" si="2"/>
        <v>8382</v>
      </c>
      <c r="F34" s="27">
        <f t="shared" si="3"/>
        <v>8024</v>
      </c>
      <c r="G34" s="27">
        <f>'Прил.12 согаз'!G34+'Прил.12 альфа'!G34</f>
        <v>317</v>
      </c>
      <c r="H34" s="27">
        <f>'Прил.12 согаз'!H34+'Прил.12 альфа'!H34</f>
        <v>333</v>
      </c>
      <c r="I34" s="27">
        <f>'Прил.12 согаз'!I34+'Прил.12 альфа'!I34</f>
        <v>1516</v>
      </c>
      <c r="J34" s="27">
        <f>'Прил.12 согаз'!J34+'Прил.12 альфа'!J34</f>
        <v>1485</v>
      </c>
      <c r="K34" s="27">
        <f>'Прил.12 согаз'!K34+'Прил.12 альфа'!K34</f>
        <v>6549</v>
      </c>
      <c r="L34" s="27">
        <f>'Прил.12 согаз'!L34+'Прил.12 альфа'!L34</f>
        <v>6206</v>
      </c>
      <c r="M34" s="27">
        <f>'Прил.12 согаз'!M34+'Прил.12 альфа'!M34</f>
        <v>0</v>
      </c>
      <c r="N34" s="27">
        <f>'Прил.12 согаз'!N34+'Прил.12 альфа'!N34</f>
        <v>0</v>
      </c>
      <c r="O34" s="27">
        <f>'Прил.12 согаз'!O34+'Прил.12 альфа'!O34</f>
        <v>0</v>
      </c>
      <c r="P34" s="27">
        <f>'Прил.12 согаз'!P34+'Прил.12 альфа'!P34</f>
        <v>0</v>
      </c>
      <c r="Q34" s="27">
        <f>'Прил.12 согаз'!Q34+'Прил.12 альфа'!Q34</f>
        <v>0</v>
      </c>
      <c r="R34" s="27">
        <f>'Прил.12 согаз'!R34+'Прил.12 альфа'!R34</f>
        <v>0</v>
      </c>
      <c r="U34" s="29"/>
      <c r="V34" s="29"/>
    </row>
    <row r="35" spans="1:22" s="28" customFormat="1" ht="17.100000000000001" customHeight="1">
      <c r="A35" s="24">
        <v>15</v>
      </c>
      <c r="B35" s="38" t="s">
        <v>62</v>
      </c>
      <c r="C35" s="61" t="s">
        <v>37</v>
      </c>
      <c r="D35" s="62">
        <f t="shared" si="0"/>
        <v>17764</v>
      </c>
      <c r="E35" s="63">
        <f t="shared" si="2"/>
        <v>7986</v>
      </c>
      <c r="F35" s="63">
        <f t="shared" si="3"/>
        <v>9778</v>
      </c>
      <c r="G35" s="63">
        <f>'Прил.12 согаз'!G35+'Прил.12 альфа'!G35</f>
        <v>42</v>
      </c>
      <c r="H35" s="63">
        <f>'Прил.12 согаз'!H35+'Прил.12 альфа'!H35</f>
        <v>38</v>
      </c>
      <c r="I35" s="63">
        <f>'Прил.12 согаз'!I35+'Прил.12 альфа'!I35</f>
        <v>225</v>
      </c>
      <c r="J35" s="63">
        <f>'Прил.12 согаз'!J35+'Прил.12 альфа'!J35</f>
        <v>228</v>
      </c>
      <c r="K35" s="63">
        <f>'Прил.12 согаз'!K35+'Прил.12 альфа'!K35</f>
        <v>943</v>
      </c>
      <c r="L35" s="63">
        <f>'Прил.12 согаз'!L35+'Прил.12 альфа'!L35</f>
        <v>882</v>
      </c>
      <c r="M35" s="63">
        <f>'Прил.12 согаз'!M35+'Прил.12 альфа'!M35</f>
        <v>2481</v>
      </c>
      <c r="N35" s="63">
        <f>'Прил.12 согаз'!N35+'Прил.12 альфа'!N35</f>
        <v>3724</v>
      </c>
      <c r="O35" s="63">
        <f>'Прил.12 согаз'!O35+'Прил.12 альфа'!O35</f>
        <v>3114</v>
      </c>
      <c r="P35" s="63">
        <f>'Прил.12 согаз'!P35+'Прил.12 альфа'!P35</f>
        <v>3349</v>
      </c>
      <c r="Q35" s="63">
        <f>'Прил.12 согаз'!Q35+'Прил.12 альфа'!Q35</f>
        <v>1181</v>
      </c>
      <c r="R35" s="63">
        <f>'Прил.12 согаз'!R35+'Прил.12 альфа'!R35</f>
        <v>1557</v>
      </c>
      <c r="U35" s="29"/>
      <c r="V35" s="29"/>
    </row>
    <row r="36" spans="1:22" s="28" customFormat="1" ht="17.100000000000001" customHeight="1">
      <c r="A36" s="24">
        <v>16</v>
      </c>
      <c r="B36" s="38" t="s">
        <v>63</v>
      </c>
      <c r="C36" s="25" t="s">
        <v>38</v>
      </c>
      <c r="D36" s="26">
        <f t="shared" si="0"/>
        <v>15741</v>
      </c>
      <c r="E36" s="27">
        <f t="shared" si="2"/>
        <v>7478</v>
      </c>
      <c r="F36" s="27">
        <f t="shared" si="3"/>
        <v>8263</v>
      </c>
      <c r="G36" s="27">
        <f>'Прил.12 согаз'!G36+'Прил.12 альфа'!G36</f>
        <v>50</v>
      </c>
      <c r="H36" s="27">
        <f>'Прил.12 согаз'!H36+'Прил.12 альфа'!H36</f>
        <v>36</v>
      </c>
      <c r="I36" s="27">
        <f>'Прил.12 согаз'!I36+'Прил.12 альфа'!I36</f>
        <v>249</v>
      </c>
      <c r="J36" s="27">
        <f>'Прил.12 согаз'!J36+'Прил.12 альфа'!J36</f>
        <v>219</v>
      </c>
      <c r="K36" s="27">
        <f>'Прил.12 согаз'!K36+'Прил.12 альфа'!K36</f>
        <v>1329</v>
      </c>
      <c r="L36" s="27">
        <f>'Прил.12 согаз'!L36+'Прил.12 альфа'!L36</f>
        <v>1148</v>
      </c>
      <c r="M36" s="27">
        <f>'Прил.12 согаз'!M36+'Прил.12 альфа'!M36</f>
        <v>2819</v>
      </c>
      <c r="N36" s="27">
        <f>'Прил.12 согаз'!N36+'Прил.12 альфа'!N36</f>
        <v>2648</v>
      </c>
      <c r="O36" s="27">
        <f>'Прил.12 согаз'!O36+'Прил.12 альфа'!O36</f>
        <v>2144</v>
      </c>
      <c r="P36" s="27">
        <f>'Прил.12 согаз'!P36+'Прил.12 альфа'!P36</f>
        <v>2347</v>
      </c>
      <c r="Q36" s="27">
        <f>'Прил.12 согаз'!Q36+'Прил.12 альфа'!Q36</f>
        <v>887</v>
      </c>
      <c r="R36" s="27">
        <f>'Прил.12 согаз'!R36+'Прил.12 альфа'!R36</f>
        <v>1865</v>
      </c>
      <c r="U36" s="29"/>
      <c r="V36" s="29"/>
    </row>
    <row r="37" spans="1:22" s="28" customFormat="1" ht="17.100000000000001" customHeight="1">
      <c r="A37" s="24">
        <v>17</v>
      </c>
      <c r="B37" s="38" t="s">
        <v>64</v>
      </c>
      <c r="C37" s="64" t="s">
        <v>39</v>
      </c>
      <c r="D37" s="65">
        <f t="shared" si="0"/>
        <v>31505</v>
      </c>
      <c r="E37" s="66">
        <f t="shared" si="2"/>
        <v>14025</v>
      </c>
      <c r="F37" s="66">
        <f t="shared" si="3"/>
        <v>17480</v>
      </c>
      <c r="G37" s="66">
        <f>'Прил.12 согаз'!G37+'Прил.12 альфа'!G37</f>
        <v>191</v>
      </c>
      <c r="H37" s="66">
        <f>'Прил.12 согаз'!H37+'Прил.12 альфа'!H37</f>
        <v>173</v>
      </c>
      <c r="I37" s="66">
        <f>'Прил.12 согаз'!I37+'Прил.12 альфа'!I37</f>
        <v>948</v>
      </c>
      <c r="J37" s="66">
        <f>'Прил.12 согаз'!J37+'Прил.12 альфа'!J37</f>
        <v>898</v>
      </c>
      <c r="K37" s="66">
        <f>'Прил.12 согаз'!K37+'Прил.12 альфа'!K37</f>
        <v>3772</v>
      </c>
      <c r="L37" s="66">
        <f>'Прил.12 согаз'!L37+'Прил.12 альфа'!L37</f>
        <v>3533</v>
      </c>
      <c r="M37" s="66">
        <f>'Прил.12 согаз'!M37+'Прил.12 альфа'!M37</f>
        <v>5007</v>
      </c>
      <c r="N37" s="66">
        <f>'Прил.12 согаз'!N37+'Прил.12 альфа'!N37</f>
        <v>7061</v>
      </c>
      <c r="O37" s="66">
        <f>'Прил.12 согаз'!O37+'Прил.12 альфа'!O37</f>
        <v>3220</v>
      </c>
      <c r="P37" s="66">
        <f>'Прил.12 согаз'!P37+'Прил.12 альфа'!P37</f>
        <v>3983</v>
      </c>
      <c r="Q37" s="66">
        <f>'Прил.12 согаз'!Q37+'Прил.12 альфа'!Q37</f>
        <v>887</v>
      </c>
      <c r="R37" s="66">
        <f>'Прил.12 согаз'!R37+'Прил.12 альфа'!R37</f>
        <v>1832</v>
      </c>
      <c r="U37" s="29"/>
      <c r="V37" s="29"/>
    </row>
    <row r="38" spans="1:22" s="28" customFormat="1" ht="17.100000000000001" customHeight="1">
      <c r="A38" s="24">
        <v>18</v>
      </c>
      <c r="B38" s="38" t="s">
        <v>65</v>
      </c>
      <c r="C38" s="25" t="s">
        <v>40</v>
      </c>
      <c r="D38" s="26">
        <f t="shared" si="0"/>
        <v>5706</v>
      </c>
      <c r="E38" s="27">
        <f t="shared" si="2"/>
        <v>2144</v>
      </c>
      <c r="F38" s="27">
        <f t="shared" si="3"/>
        <v>3562</v>
      </c>
      <c r="G38" s="27">
        <f>'Прил.12 согаз'!G38+'Прил.12 альфа'!G38</f>
        <v>0</v>
      </c>
      <c r="H38" s="27">
        <f>'Прил.12 согаз'!H38+'Прил.12 альфа'!H38</f>
        <v>0</v>
      </c>
      <c r="I38" s="27">
        <f>'Прил.12 согаз'!I38+'Прил.12 альфа'!I38</f>
        <v>0</v>
      </c>
      <c r="J38" s="27">
        <f>'Прил.12 согаз'!J38+'Прил.12 альфа'!J38</f>
        <v>0</v>
      </c>
      <c r="K38" s="27">
        <f>'Прил.12 согаз'!K38+'Прил.12 альфа'!K38</f>
        <v>0</v>
      </c>
      <c r="L38" s="27">
        <f>'Прил.12 согаз'!L38+'Прил.12 альфа'!L38</f>
        <v>0</v>
      </c>
      <c r="M38" s="27">
        <f>'Прил.12 согаз'!M38+'Прил.12 альфа'!M38</f>
        <v>893</v>
      </c>
      <c r="N38" s="27">
        <f>'Прил.12 согаз'!N38+'Прил.12 альфа'!N38</f>
        <v>1044</v>
      </c>
      <c r="O38" s="27">
        <f>'Прил.12 согаз'!O38+'Прил.12 альфа'!O38</f>
        <v>814</v>
      </c>
      <c r="P38" s="27">
        <f>'Прил.12 согаз'!P38+'Прил.12 альфа'!P38</f>
        <v>1420</v>
      </c>
      <c r="Q38" s="27">
        <f>'Прил.12 согаз'!Q38+'Прил.12 альфа'!Q38</f>
        <v>437</v>
      </c>
      <c r="R38" s="27">
        <f>'Прил.12 согаз'!R38+'Прил.12 альфа'!R38</f>
        <v>1098</v>
      </c>
      <c r="U38" s="29"/>
      <c r="V38" s="29"/>
    </row>
    <row r="39" spans="1:22" s="28" customFormat="1" ht="17.100000000000001" customHeight="1">
      <c r="A39" s="24">
        <v>19</v>
      </c>
      <c r="B39" s="38" t="s">
        <v>66</v>
      </c>
      <c r="C39" s="25" t="s">
        <v>41</v>
      </c>
      <c r="D39" s="26">
        <f t="shared" si="0"/>
        <v>2788</v>
      </c>
      <c r="E39" s="27">
        <f t="shared" si="2"/>
        <v>1676</v>
      </c>
      <c r="F39" s="27">
        <f t="shared" si="3"/>
        <v>1112</v>
      </c>
      <c r="G39" s="27">
        <f>'Прил.12 согаз'!G39+'Прил.12 альфа'!G39</f>
        <v>0</v>
      </c>
      <c r="H39" s="27">
        <f>'Прил.12 согаз'!H39+'Прил.12 альфа'!H39</f>
        <v>0</v>
      </c>
      <c r="I39" s="27">
        <f>'Прил.12 согаз'!I39+'Прил.12 альфа'!I39</f>
        <v>0</v>
      </c>
      <c r="J39" s="27">
        <f>'Прил.12 согаз'!J39+'Прил.12 альфа'!J39</f>
        <v>0</v>
      </c>
      <c r="K39" s="27">
        <f>'Прил.12 согаз'!K39+'Прил.12 альфа'!K39</f>
        <v>0</v>
      </c>
      <c r="L39" s="27">
        <f>'Прил.12 согаз'!L39+'Прил.12 альфа'!L39</f>
        <v>0</v>
      </c>
      <c r="M39" s="27">
        <f>'Прил.12 согаз'!M39+'Прил.12 альфа'!M39</f>
        <v>151</v>
      </c>
      <c r="N39" s="27">
        <f>'Прил.12 согаз'!N39+'Прил.12 альфа'!N39</f>
        <v>385</v>
      </c>
      <c r="O39" s="27">
        <f>'Прил.12 согаз'!O39+'Прил.12 альфа'!O39</f>
        <v>1167</v>
      </c>
      <c r="P39" s="27">
        <f>'Прил.12 согаз'!P39+'Прил.12 альфа'!P39</f>
        <v>526</v>
      </c>
      <c r="Q39" s="27">
        <f>'Прил.12 согаз'!Q39+'Прил.12 альфа'!Q39</f>
        <v>358</v>
      </c>
      <c r="R39" s="27">
        <f>'Прил.12 согаз'!R39+'Прил.12 альфа'!R39</f>
        <v>201</v>
      </c>
      <c r="U39" s="29"/>
      <c r="V39" s="29"/>
    </row>
    <row r="40" spans="1:22" s="28" customFormat="1" ht="17.100000000000001" customHeight="1">
      <c r="A40" s="24">
        <v>20</v>
      </c>
      <c r="B40" s="38" t="s">
        <v>67</v>
      </c>
      <c r="C40" s="25" t="s">
        <v>118</v>
      </c>
      <c r="D40" s="26">
        <f t="shared" si="0"/>
        <v>10846</v>
      </c>
      <c r="E40" s="27">
        <f t="shared" si="2"/>
        <v>5645</v>
      </c>
      <c r="F40" s="27">
        <f t="shared" si="3"/>
        <v>5201</v>
      </c>
      <c r="G40" s="27">
        <f>'Прил.12 согаз'!G40+'Прил.12 альфа'!G40</f>
        <v>0</v>
      </c>
      <c r="H40" s="27">
        <f>'Прил.12 согаз'!H40+'Прил.12 альфа'!H40</f>
        <v>0</v>
      </c>
      <c r="I40" s="27">
        <f>'Прил.12 согаз'!I40+'Прил.12 альфа'!I40</f>
        <v>0</v>
      </c>
      <c r="J40" s="27">
        <f>'Прил.12 согаз'!J40+'Прил.12 альфа'!J40</f>
        <v>0</v>
      </c>
      <c r="K40" s="27">
        <f>'Прил.12 согаз'!K40+'Прил.12 альфа'!K40</f>
        <v>0</v>
      </c>
      <c r="L40" s="27">
        <f>'Прил.12 согаз'!L40+'Прил.12 альфа'!L40</f>
        <v>0</v>
      </c>
      <c r="M40" s="27">
        <f>'Прил.12 согаз'!M40+'Прил.12 альфа'!M40</f>
        <v>2613</v>
      </c>
      <c r="N40" s="27">
        <f>'Прил.12 согаз'!N40+'Прил.12 альфа'!N40</f>
        <v>1630</v>
      </c>
      <c r="O40" s="27">
        <f>'Прил.12 согаз'!O40+'Прил.12 альфа'!O40</f>
        <v>2289</v>
      </c>
      <c r="P40" s="27">
        <f>'Прил.12 согаз'!P40+'Прил.12 альфа'!P40</f>
        <v>2126</v>
      </c>
      <c r="Q40" s="27">
        <f>'Прил.12 согаз'!Q40+'Прил.12 альфа'!Q40</f>
        <v>743</v>
      </c>
      <c r="R40" s="27">
        <f>'Прил.12 согаз'!R40+'Прил.12 альфа'!R40</f>
        <v>1445</v>
      </c>
      <c r="U40" s="29"/>
      <c r="V40" s="29"/>
    </row>
    <row r="41" spans="1:22" s="28" customFormat="1" ht="17.100000000000001" customHeight="1">
      <c r="A41" s="24">
        <v>21</v>
      </c>
      <c r="B41" s="38" t="s">
        <v>68</v>
      </c>
      <c r="C41" s="25" t="s">
        <v>119</v>
      </c>
      <c r="D41" s="26">
        <f t="shared" si="0"/>
        <v>0</v>
      </c>
      <c r="E41" s="27">
        <f t="shared" si="2"/>
        <v>0</v>
      </c>
      <c r="F41" s="27">
        <f t="shared" si="3"/>
        <v>0</v>
      </c>
      <c r="G41" s="27">
        <f>'Прил.12 согаз'!G41+'Прил.12 альфа'!G41</f>
        <v>0</v>
      </c>
      <c r="H41" s="27">
        <f>'Прил.12 согаз'!H41+'Прил.12 альфа'!H41</f>
        <v>0</v>
      </c>
      <c r="I41" s="27">
        <f>'Прил.12 согаз'!I41+'Прил.12 альфа'!I41</f>
        <v>0</v>
      </c>
      <c r="J41" s="27">
        <f>'Прил.12 согаз'!J41+'Прил.12 альфа'!J41</f>
        <v>0</v>
      </c>
      <c r="K41" s="27">
        <f>'Прил.12 согаз'!K41+'Прил.12 альфа'!K41</f>
        <v>0</v>
      </c>
      <c r="L41" s="27">
        <f>'Прил.12 согаз'!L41+'Прил.12 альфа'!L41</f>
        <v>0</v>
      </c>
      <c r="M41" s="27">
        <f>'Прил.12 согаз'!M41+'Прил.12 альфа'!M41</f>
        <v>0</v>
      </c>
      <c r="N41" s="27">
        <f>'Прил.12 согаз'!N41+'Прил.12 альфа'!N41</f>
        <v>0</v>
      </c>
      <c r="O41" s="27">
        <f>'Прил.12 согаз'!O41+'Прил.12 альфа'!O41</f>
        <v>0</v>
      </c>
      <c r="P41" s="27">
        <f>'Прил.12 согаз'!P41+'Прил.12 альфа'!P41</f>
        <v>0</v>
      </c>
      <c r="Q41" s="27">
        <f>'Прил.12 согаз'!Q41+'Прил.12 альфа'!Q41</f>
        <v>0</v>
      </c>
      <c r="R41" s="27">
        <f>'Прил.12 согаз'!R41+'Прил.12 альфа'!R41</f>
        <v>0</v>
      </c>
      <c r="U41" s="29"/>
      <c r="V41" s="29"/>
    </row>
    <row r="42" spans="1:22" s="28" customFormat="1" ht="17.100000000000001" customHeight="1">
      <c r="A42" s="24">
        <v>22</v>
      </c>
      <c r="B42" s="38" t="s">
        <v>69</v>
      </c>
      <c r="C42" s="25" t="s">
        <v>42</v>
      </c>
      <c r="D42" s="26">
        <f t="shared" si="0"/>
        <v>0</v>
      </c>
      <c r="E42" s="27">
        <f t="shared" si="2"/>
        <v>0</v>
      </c>
      <c r="F42" s="27">
        <f t="shared" si="3"/>
        <v>0</v>
      </c>
      <c r="G42" s="27">
        <f>'Прил.12 согаз'!G42+'Прил.12 альфа'!G42</f>
        <v>0</v>
      </c>
      <c r="H42" s="27">
        <f>'Прил.12 согаз'!H42+'Прил.12 альфа'!H42</f>
        <v>0</v>
      </c>
      <c r="I42" s="27">
        <f>'Прил.12 согаз'!I42+'Прил.12 альфа'!I42</f>
        <v>0</v>
      </c>
      <c r="J42" s="27">
        <f>'Прил.12 согаз'!J42+'Прил.12 альфа'!J42</f>
        <v>0</v>
      </c>
      <c r="K42" s="27">
        <f>'Прил.12 согаз'!K42+'Прил.12 альфа'!K42</f>
        <v>0</v>
      </c>
      <c r="L42" s="27">
        <f>'Прил.12 согаз'!L42+'Прил.12 альфа'!L42</f>
        <v>0</v>
      </c>
      <c r="M42" s="27">
        <f>'Прил.12 согаз'!M42+'Прил.12 альфа'!M42</f>
        <v>0</v>
      </c>
      <c r="N42" s="27">
        <f>'Прил.12 согаз'!N42+'Прил.12 альфа'!N42</f>
        <v>0</v>
      </c>
      <c r="O42" s="27">
        <f>'Прил.12 согаз'!O42+'Прил.12 альфа'!O42</f>
        <v>0</v>
      </c>
      <c r="P42" s="27">
        <f>'Прил.12 согаз'!P42+'Прил.12 альфа'!P42</f>
        <v>0</v>
      </c>
      <c r="Q42" s="27">
        <f>'Прил.12 согаз'!Q42+'Прил.12 альфа'!Q42</f>
        <v>0</v>
      </c>
      <c r="R42" s="27">
        <f>'Прил.12 согаз'!R42+'Прил.12 альфа'!R42</f>
        <v>0</v>
      </c>
      <c r="U42" s="29"/>
      <c r="V42" s="29"/>
    </row>
    <row r="43" spans="1:22" s="28" customFormat="1" ht="17.100000000000001" customHeight="1">
      <c r="A43" s="24">
        <v>23</v>
      </c>
      <c r="B43" s="38" t="s">
        <v>117</v>
      </c>
      <c r="C43" s="25" t="s">
        <v>116</v>
      </c>
      <c r="D43" s="26">
        <f t="shared" si="0"/>
        <v>9909</v>
      </c>
      <c r="E43" s="27">
        <f t="shared" si="2"/>
        <v>6358</v>
      </c>
      <c r="F43" s="27">
        <f t="shared" si="3"/>
        <v>3551</v>
      </c>
      <c r="G43" s="27">
        <f>'Прил.12 согаз'!G43+'Прил.12 альфа'!G43</f>
        <v>149</v>
      </c>
      <c r="H43" s="27">
        <f>'Прил.12 согаз'!H43+'Прил.12 альфа'!H43</f>
        <v>132</v>
      </c>
      <c r="I43" s="27">
        <f>'Прил.12 согаз'!I43+'Прил.12 альфа'!I43</f>
        <v>86</v>
      </c>
      <c r="J43" s="27">
        <f>'Прил.12 согаз'!J43+'Прил.12 альфа'!J43</f>
        <v>61</v>
      </c>
      <c r="K43" s="27">
        <f>'Прил.12 согаз'!K43+'Прил.12 альфа'!K43</f>
        <v>230</v>
      </c>
      <c r="L43" s="27">
        <f>'Прил.12 согаз'!L43+'Прил.12 альфа'!L43</f>
        <v>231</v>
      </c>
      <c r="M43" s="27">
        <f>'Прил.12 согаз'!M43+'Прил.12 альфа'!M43</f>
        <v>4286</v>
      </c>
      <c r="N43" s="27">
        <f>'Прил.12 согаз'!N43+'Прил.12 альфа'!N43</f>
        <v>2326</v>
      </c>
      <c r="O43" s="27">
        <f>'Прил.12 согаз'!O43+'Прил.12 альфа'!O43</f>
        <v>1453</v>
      </c>
      <c r="P43" s="27">
        <f>'Прил.12 согаз'!P43+'Прил.12 альфа'!P43</f>
        <v>505</v>
      </c>
      <c r="Q43" s="27">
        <f>'Прил.12 согаз'!Q43+'Прил.12 альфа'!Q43</f>
        <v>154</v>
      </c>
      <c r="R43" s="27">
        <f>'Прил.12 согаз'!R43+'Прил.12 альфа'!R43</f>
        <v>296</v>
      </c>
      <c r="U43" s="29"/>
      <c r="V43" s="29"/>
    </row>
    <row r="44" spans="1:22" s="22" customFormat="1" ht="26.25" customHeight="1">
      <c r="A44" s="19" t="s">
        <v>73</v>
      </c>
      <c r="B44" s="37"/>
      <c r="C44" s="20" t="s">
        <v>74</v>
      </c>
      <c r="D44" s="21">
        <f t="shared" ref="D44:D48" si="4">E44+F44</f>
        <v>673930</v>
      </c>
      <c r="E44" s="21">
        <f>G44+I44+K44+O44+Q44+M44</f>
        <v>310938</v>
      </c>
      <c r="F44" s="21">
        <f>H44+J44+L44+P44+R44+N44</f>
        <v>362992</v>
      </c>
      <c r="G44" s="21">
        <f t="shared" ref="G44:R44" si="5">SUM(G45:G48)</f>
        <v>2523</v>
      </c>
      <c r="H44" s="21">
        <f t="shared" si="5"/>
        <v>2385</v>
      </c>
      <c r="I44" s="21">
        <f t="shared" si="5"/>
        <v>12681</v>
      </c>
      <c r="J44" s="21">
        <f t="shared" si="5"/>
        <v>12184</v>
      </c>
      <c r="K44" s="21">
        <f t="shared" si="5"/>
        <v>56244</v>
      </c>
      <c r="L44" s="21">
        <f t="shared" si="5"/>
        <v>53048</v>
      </c>
      <c r="M44" s="21">
        <f t="shared" si="5"/>
        <v>120114</v>
      </c>
      <c r="N44" s="21">
        <f t="shared" si="5"/>
        <v>124356</v>
      </c>
      <c r="O44" s="21">
        <f t="shared" si="5"/>
        <v>85915</v>
      </c>
      <c r="P44" s="21">
        <f t="shared" si="5"/>
        <v>96658</v>
      </c>
      <c r="Q44" s="21">
        <f t="shared" si="5"/>
        <v>33461</v>
      </c>
      <c r="R44" s="21">
        <f t="shared" si="5"/>
        <v>74361</v>
      </c>
      <c r="U44" s="23"/>
      <c r="V44" s="23"/>
    </row>
    <row r="45" spans="1:22" s="22" customFormat="1" ht="17.100000000000001" customHeight="1">
      <c r="A45" s="24">
        <v>1</v>
      </c>
      <c r="B45" s="38" t="s">
        <v>110</v>
      </c>
      <c r="C45" s="25" t="s">
        <v>109</v>
      </c>
      <c r="D45" s="26">
        <f t="shared" si="4"/>
        <v>616642</v>
      </c>
      <c r="E45" s="27">
        <f t="shared" ref="E45:E48" si="6">G45+I45+K45+O45+Q45+M45</f>
        <v>284975</v>
      </c>
      <c r="F45" s="27">
        <f t="shared" ref="F45:F48" si="7">H45+J45+L45+P45+R45+N45</f>
        <v>331667</v>
      </c>
      <c r="G45" s="26">
        <f>'Прил.12 согаз'!G45+'Прил.12 альфа'!G45</f>
        <v>2240</v>
      </c>
      <c r="H45" s="26">
        <f>'Прил.12 согаз'!H45+'Прил.12 альфа'!H45</f>
        <v>2136</v>
      </c>
      <c r="I45" s="26">
        <f>'Прил.12 согаз'!I45+'Прил.12 альфа'!I45</f>
        <v>11264</v>
      </c>
      <c r="J45" s="26">
        <f>'Прил.12 согаз'!J45+'Прил.12 альфа'!J45</f>
        <v>10865</v>
      </c>
      <c r="K45" s="26">
        <f>'Прил.12 согаз'!K45+'Прил.12 альфа'!K45</f>
        <v>49991</v>
      </c>
      <c r="L45" s="26">
        <f>'Прил.12 согаз'!L45+'Прил.12 альфа'!L45</f>
        <v>47270</v>
      </c>
      <c r="M45" s="26">
        <f>'Прил.12 согаз'!M45+'Прил.12 альфа'!M45</f>
        <v>110551</v>
      </c>
      <c r="N45" s="26">
        <f>'Прил.12 согаз'!N45+'Прил.12 альфа'!N45</f>
        <v>112084</v>
      </c>
      <c r="O45" s="26">
        <f>'Прил.12 согаз'!O45+'Прил.12 альфа'!O45</f>
        <v>79486</v>
      </c>
      <c r="P45" s="26">
        <f>'Прил.12 согаз'!P45+'Прил.12 альфа'!P45</f>
        <v>89047</v>
      </c>
      <c r="Q45" s="26">
        <f>'Прил.12 согаз'!Q45+'Прил.12 альфа'!Q45</f>
        <v>31443</v>
      </c>
      <c r="R45" s="26">
        <f>'Прил.12 согаз'!R45+'Прил.12 альфа'!R45</f>
        <v>70265</v>
      </c>
      <c r="U45" s="23"/>
      <c r="V45" s="23"/>
    </row>
    <row r="46" spans="1:22" s="22" customFormat="1" ht="17.100000000000001" customHeight="1">
      <c r="A46" s="24">
        <v>2</v>
      </c>
      <c r="B46" s="38" t="s">
        <v>63</v>
      </c>
      <c r="C46" s="25" t="s">
        <v>38</v>
      </c>
      <c r="D46" s="26">
        <f t="shared" si="4"/>
        <v>15784</v>
      </c>
      <c r="E46" s="27">
        <f t="shared" si="6"/>
        <v>7480</v>
      </c>
      <c r="F46" s="27">
        <f t="shared" si="7"/>
        <v>8304</v>
      </c>
      <c r="G46" s="26">
        <f>'Прил.12 согаз'!G46+'Прил.12 альфа'!G46</f>
        <v>51</v>
      </c>
      <c r="H46" s="26">
        <f>'Прил.12 согаз'!H46+'Прил.12 альфа'!H46</f>
        <v>38</v>
      </c>
      <c r="I46" s="26">
        <f>'Прил.12 согаз'!I46+'Прил.12 альфа'!I46</f>
        <v>250</v>
      </c>
      <c r="J46" s="26">
        <f>'Прил.12 согаз'!J46+'Прил.12 альфа'!J46</f>
        <v>220</v>
      </c>
      <c r="K46" s="26">
        <f>'Прил.12 согаз'!K46+'Прил.12 альфа'!K46</f>
        <v>1370</v>
      </c>
      <c r="L46" s="26">
        <f>'Прил.12 согаз'!L46+'Прил.12 альфа'!L46</f>
        <v>1191</v>
      </c>
      <c r="M46" s="26">
        <f>'Прил.12 согаз'!M46+'Прил.12 альфа'!M46</f>
        <v>2812</v>
      </c>
      <c r="N46" s="26">
        <f>'Прил.12 согаз'!N46+'Прил.12 альфа'!N46</f>
        <v>2670</v>
      </c>
      <c r="O46" s="26">
        <f>'Прил.12 согаз'!O46+'Прил.12 альфа'!O46</f>
        <v>2118</v>
      </c>
      <c r="P46" s="26">
        <f>'Прил.12 согаз'!P46+'Прил.12 альфа'!P46</f>
        <v>2325</v>
      </c>
      <c r="Q46" s="26">
        <f>'Прил.12 согаз'!Q46+'Прил.12 альфа'!Q46</f>
        <v>879</v>
      </c>
      <c r="R46" s="26">
        <f>'Прил.12 согаз'!R46+'Прил.12 альфа'!R46</f>
        <v>1860</v>
      </c>
      <c r="U46" s="23"/>
      <c r="V46" s="23"/>
    </row>
    <row r="47" spans="1:22" s="22" customFormat="1" ht="17.100000000000001" customHeight="1">
      <c r="A47" s="24">
        <v>3</v>
      </c>
      <c r="B47" s="38" t="s">
        <v>64</v>
      </c>
      <c r="C47" s="64" t="s">
        <v>39</v>
      </c>
      <c r="D47" s="65">
        <f t="shared" si="4"/>
        <v>33863</v>
      </c>
      <c r="E47" s="66">
        <f t="shared" si="6"/>
        <v>15042</v>
      </c>
      <c r="F47" s="66">
        <f t="shared" si="7"/>
        <v>18821</v>
      </c>
      <c r="G47" s="66">
        <f>'Прил.12 согаз'!G47+'Прил.12 альфа'!G47</f>
        <v>195</v>
      </c>
      <c r="H47" s="66">
        <f>'Прил.12 согаз'!H47+'Прил.12 альфа'!H47</f>
        <v>182</v>
      </c>
      <c r="I47" s="66">
        <f>'Прил.12 согаз'!I47+'Прил.12 альфа'!I47</f>
        <v>981</v>
      </c>
      <c r="J47" s="66">
        <f>'Прил.12 согаз'!J47+'Прил.12 альфа'!J47</f>
        <v>916</v>
      </c>
      <c r="K47" s="66">
        <f>'Прил.12 согаз'!K47+'Прил.12 альфа'!K47</f>
        <v>4012</v>
      </c>
      <c r="L47" s="66">
        <f>'Прил.12 согаз'!L47+'Прил.12 альфа'!L47</f>
        <v>3778</v>
      </c>
      <c r="M47" s="66">
        <f>'Прил.12 согаз'!M47+'Прил.12 альфа'!M47</f>
        <v>5578</v>
      </c>
      <c r="N47" s="66">
        <f>'Прил.12 согаз'!N47+'Прил.12 альфа'!N47</f>
        <v>7878</v>
      </c>
      <c r="O47" s="66">
        <f>'Прил.12 согаз'!O47+'Прил.12 альфа'!O47</f>
        <v>3361</v>
      </c>
      <c r="P47" s="66">
        <f>'Прил.12 согаз'!P47+'Прил.12 альфа'!P47</f>
        <v>4162</v>
      </c>
      <c r="Q47" s="66">
        <f>'Прил.12 согаз'!Q47+'Прил.12 альфа'!Q47</f>
        <v>915</v>
      </c>
      <c r="R47" s="66">
        <f>'Прил.12 согаз'!R47+'Прил.12 альфа'!R47</f>
        <v>1905</v>
      </c>
      <c r="U47" s="23"/>
      <c r="V47" s="23"/>
    </row>
    <row r="48" spans="1:22" s="22" customFormat="1" ht="17.100000000000001" customHeight="1">
      <c r="A48" s="24">
        <v>4</v>
      </c>
      <c r="B48" s="38" t="s">
        <v>62</v>
      </c>
      <c r="C48" s="61" t="s">
        <v>37</v>
      </c>
      <c r="D48" s="62">
        <f t="shared" si="4"/>
        <v>7641</v>
      </c>
      <c r="E48" s="63">
        <f t="shared" si="6"/>
        <v>3441</v>
      </c>
      <c r="F48" s="63">
        <f t="shared" si="7"/>
        <v>4200</v>
      </c>
      <c r="G48" s="62">
        <f>'Прил.12 согаз'!G48+'Прил.12 альфа'!G48</f>
        <v>37</v>
      </c>
      <c r="H48" s="62">
        <f>'Прил.12 согаз'!H48+'Прил.12 альфа'!H48</f>
        <v>29</v>
      </c>
      <c r="I48" s="62">
        <f>'Прил.12 согаз'!I48+'Прил.12 альфа'!I48</f>
        <v>186</v>
      </c>
      <c r="J48" s="62">
        <f>'Прил.12 согаз'!J48+'Прил.12 альфа'!J48</f>
        <v>183</v>
      </c>
      <c r="K48" s="62">
        <f>'Прил.12 согаз'!K48+'Прил.12 альфа'!K48</f>
        <v>871</v>
      </c>
      <c r="L48" s="62">
        <f>'Прил.12 согаз'!L48+'Прил.12 альфа'!L48</f>
        <v>809</v>
      </c>
      <c r="M48" s="62">
        <f>'Прил.12 согаз'!M48+'Прил.12 альфа'!M48</f>
        <v>1173</v>
      </c>
      <c r="N48" s="62">
        <f>'Прил.12 согаз'!N48+'Прил.12 альфа'!N48</f>
        <v>1724</v>
      </c>
      <c r="O48" s="62">
        <f>'Прил.12 согаз'!O48+'Прил.12 альфа'!O48</f>
        <v>950</v>
      </c>
      <c r="P48" s="62">
        <f>'Прил.12 согаз'!P48+'Прил.12 альфа'!P48</f>
        <v>1124</v>
      </c>
      <c r="Q48" s="62">
        <f>'Прил.12 согаз'!Q48+'Прил.12 альфа'!Q48</f>
        <v>224</v>
      </c>
      <c r="R48" s="62">
        <f>'Прил.12 согаз'!R48+'Прил.12 альфа'!R48</f>
        <v>331</v>
      </c>
      <c r="U48" s="23"/>
      <c r="V48" s="23"/>
    </row>
    <row r="49" spans="1:18" s="30" customFormat="1" ht="17.100000000000001" customHeight="1">
      <c r="A49" s="39"/>
      <c r="B49" s="40"/>
      <c r="C49" s="41"/>
      <c r="D49" s="42"/>
      <c r="E49" s="43"/>
      <c r="F49" s="43"/>
      <c r="G49" s="43"/>
      <c r="H49" s="44"/>
      <c r="I49" s="43"/>
      <c r="J49" s="44"/>
      <c r="K49" s="44"/>
      <c r="L49" s="44"/>
      <c r="M49" s="44"/>
      <c r="N49" s="44"/>
      <c r="O49" s="44"/>
      <c r="P49" s="44"/>
      <c r="Q49" s="45"/>
      <c r="R49" s="45"/>
    </row>
    <row r="50" spans="1:18" s="30" customFormat="1" ht="17.100000000000001" customHeight="1">
      <c r="A50" s="39"/>
      <c r="B50" s="40"/>
      <c r="C50" s="41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</row>
    <row r="51" spans="1:18" s="18" customFormat="1" ht="5.25" customHeight="1">
      <c r="A51" s="31"/>
      <c r="B51" s="31"/>
      <c r="C51" s="32"/>
      <c r="D51" s="32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</row>
    <row r="52" spans="1:18" s="18" customFormat="1" ht="11.25" customHeight="1">
      <c r="A52" s="31"/>
      <c r="B52" s="31"/>
      <c r="C52" s="32"/>
      <c r="D52" s="32"/>
    </row>
    <row r="53" spans="1:18" s="35" customFormat="1">
      <c r="A53" s="34" t="s">
        <v>43</v>
      </c>
      <c r="B53" s="34"/>
      <c r="E53" s="79"/>
      <c r="F53" s="79"/>
      <c r="G53" s="72"/>
      <c r="H53" s="72"/>
      <c r="I53" s="72"/>
      <c r="J53" s="72"/>
      <c r="K53" s="72"/>
      <c r="L53" s="72"/>
      <c r="M53" s="72"/>
      <c r="N53" s="72"/>
      <c r="O53" s="72"/>
    </row>
    <row r="54" spans="1:18" s="35" customFormat="1" ht="13.5" customHeight="1">
      <c r="E54" s="70" t="s">
        <v>44</v>
      </c>
      <c r="F54" s="70"/>
      <c r="G54" s="71" t="s">
        <v>45</v>
      </c>
      <c r="H54" s="71"/>
      <c r="I54" s="71"/>
      <c r="J54" s="71"/>
      <c r="K54" s="71"/>
      <c r="L54" s="71"/>
      <c r="M54" s="71"/>
      <c r="N54" s="71"/>
      <c r="O54" s="71"/>
    </row>
    <row r="55" spans="1:18" s="35" customFormat="1" ht="22.5" customHeight="1">
      <c r="A55" s="12" t="s">
        <v>46</v>
      </c>
      <c r="B55" s="12"/>
    </row>
    <row r="56" spans="1:18" s="35" customFormat="1" ht="21" customHeight="1">
      <c r="A56" s="72"/>
      <c r="B56" s="72"/>
      <c r="C56" s="72"/>
      <c r="D56" s="72"/>
      <c r="E56" s="79"/>
      <c r="F56" s="79"/>
      <c r="G56" s="72"/>
      <c r="H56" s="72"/>
      <c r="I56" s="72"/>
      <c r="J56" s="72"/>
      <c r="K56" s="72"/>
      <c r="L56" s="72"/>
      <c r="M56" s="72"/>
      <c r="N56" s="72"/>
      <c r="O56" s="72"/>
    </row>
    <row r="57" spans="1:18" s="36" customFormat="1" ht="12">
      <c r="A57" s="71" t="s">
        <v>47</v>
      </c>
      <c r="B57" s="71"/>
      <c r="C57" s="71"/>
      <c r="D57" s="71"/>
      <c r="E57" s="70" t="s">
        <v>44</v>
      </c>
      <c r="F57" s="70"/>
      <c r="G57" s="71" t="s">
        <v>45</v>
      </c>
      <c r="H57" s="71"/>
      <c r="I57" s="71"/>
      <c r="J57" s="71"/>
      <c r="K57" s="71"/>
      <c r="L57" s="71"/>
      <c r="M57" s="71"/>
      <c r="N57" s="71"/>
      <c r="O57" s="71"/>
    </row>
  </sheetData>
  <mergeCells count="29">
    <mergeCell ref="Q16:R16"/>
    <mergeCell ref="A8:R8"/>
    <mergeCell ref="A9:R9"/>
    <mergeCell ref="D12:P12"/>
    <mergeCell ref="D13:P13"/>
    <mergeCell ref="A15:A18"/>
    <mergeCell ref="D15:D18"/>
    <mergeCell ref="C15:C18"/>
    <mergeCell ref="G15:R15"/>
    <mergeCell ref="G10:J10"/>
    <mergeCell ref="M16:P16"/>
    <mergeCell ref="M17:N17"/>
    <mergeCell ref="O17:P17"/>
    <mergeCell ref="E57:F57"/>
    <mergeCell ref="G57:O57"/>
    <mergeCell ref="A56:D56"/>
    <mergeCell ref="E15:F17"/>
    <mergeCell ref="A57:D57"/>
    <mergeCell ref="G53:O53"/>
    <mergeCell ref="G54:O54"/>
    <mergeCell ref="E53:F53"/>
    <mergeCell ref="G16:L16"/>
    <mergeCell ref="E54:F54"/>
    <mergeCell ref="E56:F56"/>
    <mergeCell ref="G56:O56"/>
    <mergeCell ref="G17:H17"/>
    <mergeCell ref="K17:L17"/>
    <mergeCell ref="I17:J17"/>
    <mergeCell ref="B15:B18"/>
  </mergeCells>
  <phoneticPr fontId="0" type="noConversion"/>
  <printOptions horizontalCentered="1"/>
  <pageMargins left="1.1023622047244095" right="0.19685039370078741" top="0.19685039370078741" bottom="0.19685039370078741" header="0.51181102362204722" footer="0.51181102362204722"/>
  <pageSetup paperSize="8" scale="6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enableFormatConditionsCalculation="0">
    <tabColor rgb="FFFFC000"/>
  </sheetPr>
  <dimension ref="A1:V57"/>
  <sheetViews>
    <sheetView topLeftCell="A25" zoomScale="79" zoomScaleNormal="79" workbookViewId="0">
      <selection activeCell="D68" sqref="D68"/>
    </sheetView>
  </sheetViews>
  <sheetFormatPr defaultRowHeight="18.75"/>
  <cols>
    <col min="1" max="1" width="5" style="1" bestFit="1" customWidth="1"/>
    <col min="2" max="2" width="5" style="1" customWidth="1"/>
    <col min="3" max="3" width="51.140625" style="3" customWidth="1"/>
    <col min="4" max="4" width="15.7109375" style="3" customWidth="1"/>
    <col min="5" max="18" width="11.7109375" style="3" customWidth="1"/>
    <col min="19" max="20" width="9.140625" style="3"/>
    <col min="21" max="22" width="9.140625" style="5"/>
    <col min="23" max="16384" width="9.140625" style="3"/>
  </cols>
  <sheetData>
    <row r="1" spans="1:18" ht="15" customHeight="1">
      <c r="C1" s="2"/>
      <c r="L1" s="4" t="s">
        <v>0</v>
      </c>
      <c r="M1" s="4"/>
      <c r="N1" s="4"/>
    </row>
    <row r="2" spans="1:18" ht="15" customHeight="1">
      <c r="C2" s="6"/>
      <c r="L2" s="4" t="s">
        <v>1</v>
      </c>
      <c r="M2" s="4"/>
      <c r="N2" s="4"/>
    </row>
    <row r="3" spans="1:18" ht="15" customHeight="1">
      <c r="C3" s="7"/>
      <c r="L3" s="4" t="s">
        <v>2</v>
      </c>
      <c r="M3" s="4"/>
      <c r="N3" s="4"/>
    </row>
    <row r="4" spans="1:18" ht="15" customHeight="1">
      <c r="L4" s="4" t="s">
        <v>3</v>
      </c>
      <c r="M4" s="4"/>
      <c r="N4" s="4"/>
    </row>
    <row r="5" spans="1:18" ht="15" customHeight="1">
      <c r="L5" s="4" t="s">
        <v>4</v>
      </c>
      <c r="M5" s="4"/>
      <c r="N5" s="4"/>
    </row>
    <row r="6" spans="1:18" ht="24" customHeight="1">
      <c r="L6" s="46" t="s">
        <v>120</v>
      </c>
      <c r="M6" s="46"/>
      <c r="N6" s="46"/>
    </row>
    <row r="7" spans="1:18" ht="9.75" customHeight="1">
      <c r="L7" s="8"/>
      <c r="M7" s="8"/>
      <c r="N7" s="8"/>
      <c r="O7" s="8"/>
      <c r="P7" s="8"/>
      <c r="Q7" s="8"/>
      <c r="R7" s="8"/>
    </row>
    <row r="8" spans="1:18" s="9" customFormat="1" ht="20.25">
      <c r="A8" s="88" t="s">
        <v>5</v>
      </c>
      <c r="B8" s="88"/>
      <c r="C8" s="88"/>
      <c r="D8" s="88"/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</row>
    <row r="9" spans="1:18" s="9" customFormat="1" ht="39" customHeight="1">
      <c r="A9" s="89" t="s">
        <v>6</v>
      </c>
      <c r="B9" s="89"/>
      <c r="C9" s="89"/>
      <c r="D9" s="89"/>
      <c r="E9" s="89"/>
      <c r="F9" s="89"/>
      <c r="G9" s="89"/>
      <c r="H9" s="89"/>
      <c r="I9" s="89"/>
      <c r="J9" s="89"/>
      <c r="K9" s="89"/>
      <c r="L9" s="89"/>
      <c r="M9" s="89"/>
      <c r="N9" s="89"/>
      <c r="O9" s="89"/>
      <c r="P9" s="89"/>
      <c r="Q9" s="89"/>
      <c r="R9" s="89"/>
    </row>
    <row r="10" spans="1:18" s="9" customFormat="1" ht="20.25">
      <c r="F10" s="10" t="s">
        <v>7</v>
      </c>
      <c r="G10" s="101" t="s">
        <v>126</v>
      </c>
      <c r="H10" s="101"/>
      <c r="I10" s="101"/>
      <c r="J10" s="101"/>
      <c r="O10" s="11"/>
    </row>
    <row r="11" spans="1:18" ht="6.75" customHeight="1">
      <c r="L11" s="8"/>
      <c r="M11" s="8"/>
      <c r="N11" s="8"/>
      <c r="O11" s="8"/>
      <c r="P11" s="8"/>
      <c r="Q11" s="8"/>
      <c r="R11" s="8"/>
    </row>
    <row r="12" spans="1:18" s="12" customFormat="1">
      <c r="D12" s="90" t="s">
        <v>71</v>
      </c>
      <c r="E12" s="90"/>
      <c r="F12" s="90"/>
      <c r="G12" s="90"/>
      <c r="H12" s="90"/>
      <c r="I12" s="90"/>
      <c r="J12" s="90"/>
      <c r="K12" s="90"/>
      <c r="L12" s="90"/>
      <c r="M12" s="90"/>
      <c r="N12" s="90"/>
      <c r="O12" s="90"/>
      <c r="P12" s="90"/>
    </row>
    <row r="13" spans="1:18" s="13" customFormat="1" ht="15.75">
      <c r="D13" s="91" t="s">
        <v>8</v>
      </c>
      <c r="E13" s="91"/>
      <c r="F13" s="91"/>
      <c r="G13" s="91"/>
      <c r="H13" s="91"/>
      <c r="I13" s="91"/>
      <c r="J13" s="91"/>
      <c r="K13" s="91"/>
      <c r="L13" s="91"/>
      <c r="M13" s="91"/>
      <c r="N13" s="91"/>
      <c r="O13" s="91"/>
      <c r="P13" s="91"/>
    </row>
    <row r="14" spans="1:18" ht="4.5" customHeight="1">
      <c r="L14" s="8"/>
      <c r="M14" s="8"/>
      <c r="N14" s="8"/>
      <c r="O14" s="8"/>
      <c r="P14" s="8"/>
      <c r="Q14" s="8"/>
      <c r="R14" s="8"/>
    </row>
    <row r="15" spans="1:18" s="14" customFormat="1" ht="18.75" customHeight="1">
      <c r="A15" s="92" t="s">
        <v>9</v>
      </c>
      <c r="B15" s="85" t="s">
        <v>48</v>
      </c>
      <c r="C15" s="92" t="s">
        <v>10</v>
      </c>
      <c r="D15" s="92" t="s">
        <v>11</v>
      </c>
      <c r="E15" s="73" t="s">
        <v>12</v>
      </c>
      <c r="F15" s="74"/>
      <c r="G15" s="95" t="s">
        <v>13</v>
      </c>
      <c r="H15" s="96"/>
      <c r="I15" s="96"/>
      <c r="J15" s="96"/>
      <c r="K15" s="96"/>
      <c r="L15" s="96"/>
      <c r="M15" s="96"/>
      <c r="N15" s="96"/>
      <c r="O15" s="96"/>
      <c r="P15" s="96"/>
      <c r="Q15" s="96"/>
      <c r="R15" s="97"/>
    </row>
    <row r="16" spans="1:18" s="14" customFormat="1" ht="35.25" customHeight="1">
      <c r="A16" s="93"/>
      <c r="B16" s="86"/>
      <c r="C16" s="93"/>
      <c r="D16" s="93"/>
      <c r="E16" s="75"/>
      <c r="F16" s="76"/>
      <c r="G16" s="80" t="s">
        <v>14</v>
      </c>
      <c r="H16" s="81"/>
      <c r="I16" s="81"/>
      <c r="J16" s="81"/>
      <c r="K16" s="81"/>
      <c r="L16" s="82"/>
      <c r="M16" s="80" t="s">
        <v>15</v>
      </c>
      <c r="N16" s="81"/>
      <c r="O16" s="81"/>
      <c r="P16" s="82"/>
      <c r="Q16" s="83" t="s">
        <v>16</v>
      </c>
      <c r="R16" s="84"/>
    </row>
    <row r="17" spans="1:22" s="14" customFormat="1" ht="31.5" customHeight="1">
      <c r="A17" s="93"/>
      <c r="B17" s="86"/>
      <c r="C17" s="93"/>
      <c r="D17" s="93"/>
      <c r="E17" s="77"/>
      <c r="F17" s="78"/>
      <c r="G17" s="83" t="s">
        <v>17</v>
      </c>
      <c r="H17" s="84"/>
      <c r="I17" s="83" t="s">
        <v>18</v>
      </c>
      <c r="J17" s="84"/>
      <c r="K17" s="83" t="s">
        <v>19</v>
      </c>
      <c r="L17" s="84"/>
      <c r="M17" s="99" t="s">
        <v>123</v>
      </c>
      <c r="N17" s="100" t="s">
        <v>113</v>
      </c>
      <c r="O17" s="99" t="s">
        <v>122</v>
      </c>
      <c r="P17" s="100" t="s">
        <v>113</v>
      </c>
      <c r="Q17" s="15" t="s">
        <v>114</v>
      </c>
      <c r="R17" s="15" t="s">
        <v>115</v>
      </c>
    </row>
    <row r="18" spans="1:22" s="14" customFormat="1">
      <c r="A18" s="94"/>
      <c r="B18" s="87"/>
      <c r="C18" s="94"/>
      <c r="D18" s="94"/>
      <c r="E18" s="16" t="s">
        <v>20</v>
      </c>
      <c r="F18" s="16" t="s">
        <v>21</v>
      </c>
      <c r="G18" s="16" t="s">
        <v>20</v>
      </c>
      <c r="H18" s="16" t="s">
        <v>21</v>
      </c>
      <c r="I18" s="16" t="s">
        <v>20</v>
      </c>
      <c r="J18" s="16" t="s">
        <v>21</v>
      </c>
      <c r="K18" s="16" t="s">
        <v>20</v>
      </c>
      <c r="L18" s="16" t="s">
        <v>21</v>
      </c>
      <c r="M18" s="16" t="s">
        <v>20</v>
      </c>
      <c r="N18" s="16" t="s">
        <v>21</v>
      </c>
      <c r="O18" s="16" t="s">
        <v>20</v>
      </c>
      <c r="P18" s="16" t="s">
        <v>21</v>
      </c>
      <c r="Q18" s="16" t="s">
        <v>20</v>
      </c>
      <c r="R18" s="16" t="s">
        <v>21</v>
      </c>
    </row>
    <row r="19" spans="1:22" s="18" customFormat="1" ht="12.75">
      <c r="A19" s="17">
        <v>1</v>
      </c>
      <c r="B19" s="17">
        <v>2</v>
      </c>
      <c r="C19" s="17">
        <v>3</v>
      </c>
      <c r="D19" s="17">
        <v>4</v>
      </c>
      <c r="E19" s="17">
        <v>5</v>
      </c>
      <c r="F19" s="17">
        <v>6</v>
      </c>
      <c r="G19" s="17">
        <v>7</v>
      </c>
      <c r="H19" s="17">
        <v>8</v>
      </c>
      <c r="I19" s="17">
        <v>9</v>
      </c>
      <c r="J19" s="17">
        <v>10</v>
      </c>
      <c r="K19" s="17">
        <v>11</v>
      </c>
      <c r="L19" s="17">
        <v>12</v>
      </c>
      <c r="M19" s="17">
        <v>13</v>
      </c>
      <c r="N19" s="17">
        <v>14</v>
      </c>
      <c r="O19" s="17">
        <v>15</v>
      </c>
      <c r="P19" s="17">
        <v>16</v>
      </c>
      <c r="Q19" s="17">
        <v>17</v>
      </c>
      <c r="R19" s="17">
        <v>18</v>
      </c>
    </row>
    <row r="20" spans="1:22" s="22" customFormat="1" ht="26.25" customHeight="1">
      <c r="A20" s="19" t="s">
        <v>22</v>
      </c>
      <c r="B20" s="37"/>
      <c r="C20" s="20" t="s">
        <v>23</v>
      </c>
      <c r="D20" s="21">
        <f t="shared" ref="D20:D43" si="0">E20+F20</f>
        <v>415549</v>
      </c>
      <c r="E20" s="21">
        <f>G20+I20+K20+O20+Q20+M20</f>
        <v>192824</v>
      </c>
      <c r="F20" s="21">
        <f>H20+J20+L20+P20+R20+N20</f>
        <v>222725</v>
      </c>
      <c r="G20" s="21">
        <f t="shared" ref="G20:R20" si="1">SUM(G21:G43)</f>
        <v>1635</v>
      </c>
      <c r="H20" s="21">
        <f t="shared" si="1"/>
        <v>1545</v>
      </c>
      <c r="I20" s="21">
        <f t="shared" si="1"/>
        <v>8011</v>
      </c>
      <c r="J20" s="21">
        <f t="shared" si="1"/>
        <v>7687</v>
      </c>
      <c r="K20" s="21">
        <f t="shared" si="1"/>
        <v>33920</v>
      </c>
      <c r="L20" s="21">
        <f t="shared" si="1"/>
        <v>32142</v>
      </c>
      <c r="M20" s="21">
        <f t="shared" si="1"/>
        <v>73658</v>
      </c>
      <c r="N20" s="21">
        <f t="shared" si="1"/>
        <v>75858</v>
      </c>
      <c r="O20" s="21">
        <f t="shared" si="1"/>
        <v>54713</v>
      </c>
      <c r="P20" s="21">
        <f t="shared" si="1"/>
        <v>60520</v>
      </c>
      <c r="Q20" s="21">
        <f t="shared" si="1"/>
        <v>20887</v>
      </c>
      <c r="R20" s="21">
        <f t="shared" si="1"/>
        <v>44973</v>
      </c>
      <c r="U20" s="23"/>
      <c r="V20" s="23"/>
    </row>
    <row r="21" spans="1:22" s="28" customFormat="1" ht="17.100000000000001" customHeight="1">
      <c r="A21" s="24">
        <v>1</v>
      </c>
      <c r="B21" s="38" t="s">
        <v>49</v>
      </c>
      <c r="C21" s="25" t="s">
        <v>24</v>
      </c>
      <c r="D21" s="26">
        <f t="shared" si="0"/>
        <v>1302</v>
      </c>
      <c r="E21" s="27">
        <f>G21+I21+K21+O21+Q21+M21</f>
        <v>365</v>
      </c>
      <c r="F21" s="27">
        <f>H21+J21+L21+P21+R21+N21</f>
        <v>937</v>
      </c>
      <c r="G21" s="27">
        <v>0</v>
      </c>
      <c r="H21" s="27">
        <v>0</v>
      </c>
      <c r="I21" s="27">
        <v>0</v>
      </c>
      <c r="J21" s="27">
        <v>0</v>
      </c>
      <c r="K21" s="27">
        <v>0</v>
      </c>
      <c r="L21" s="27">
        <v>0</v>
      </c>
      <c r="M21" s="27">
        <v>152</v>
      </c>
      <c r="N21" s="27">
        <v>436</v>
      </c>
      <c r="O21" s="27">
        <v>157</v>
      </c>
      <c r="P21" s="27">
        <v>432</v>
      </c>
      <c r="Q21" s="27">
        <v>56</v>
      </c>
      <c r="R21" s="27">
        <v>69</v>
      </c>
      <c r="U21" s="29"/>
      <c r="V21" s="29"/>
    </row>
    <row r="22" spans="1:22" s="28" customFormat="1" ht="17.100000000000001" customHeight="1">
      <c r="A22" s="24">
        <v>2</v>
      </c>
      <c r="B22" s="38" t="s">
        <v>50</v>
      </c>
      <c r="C22" s="25" t="s">
        <v>25</v>
      </c>
      <c r="D22" s="26">
        <f t="shared" si="0"/>
        <v>45270</v>
      </c>
      <c r="E22" s="27">
        <f t="shared" ref="E22:E43" si="2">G22+I22+K22+O22+Q22+M22</f>
        <v>21788</v>
      </c>
      <c r="F22" s="27">
        <f t="shared" ref="F22:F43" si="3">H22+J22+L22+P22+R22+N22</f>
        <v>23482</v>
      </c>
      <c r="G22" s="27">
        <v>178</v>
      </c>
      <c r="H22" s="27">
        <v>189</v>
      </c>
      <c r="I22" s="27">
        <v>1106</v>
      </c>
      <c r="J22" s="27">
        <v>1028</v>
      </c>
      <c r="K22" s="27">
        <v>3529</v>
      </c>
      <c r="L22" s="27">
        <v>3442</v>
      </c>
      <c r="M22" s="27">
        <v>8704</v>
      </c>
      <c r="N22" s="27">
        <v>8018</v>
      </c>
      <c r="O22" s="27">
        <v>6178</v>
      </c>
      <c r="P22" s="27">
        <v>6426</v>
      </c>
      <c r="Q22" s="27">
        <v>2093</v>
      </c>
      <c r="R22" s="27">
        <v>4379</v>
      </c>
      <c r="U22" s="29"/>
      <c r="V22" s="29"/>
    </row>
    <row r="23" spans="1:22" s="28" customFormat="1" ht="17.100000000000001" customHeight="1">
      <c r="A23" s="24">
        <v>3</v>
      </c>
      <c r="B23" s="38" t="s">
        <v>51</v>
      </c>
      <c r="C23" s="25" t="s">
        <v>26</v>
      </c>
      <c r="D23" s="26">
        <f t="shared" si="0"/>
        <v>2031</v>
      </c>
      <c r="E23" s="27">
        <f t="shared" si="2"/>
        <v>1033</v>
      </c>
      <c r="F23" s="27">
        <f t="shared" si="3"/>
        <v>998</v>
      </c>
      <c r="G23" s="27">
        <v>7</v>
      </c>
      <c r="H23" s="27">
        <v>4</v>
      </c>
      <c r="I23" s="27">
        <v>15</v>
      </c>
      <c r="J23" s="27">
        <v>15</v>
      </c>
      <c r="K23" s="27">
        <v>118</v>
      </c>
      <c r="L23" s="27">
        <v>86</v>
      </c>
      <c r="M23" s="27">
        <v>384</v>
      </c>
      <c r="N23" s="27">
        <v>299</v>
      </c>
      <c r="O23" s="27">
        <v>378</v>
      </c>
      <c r="P23" s="27">
        <v>375</v>
      </c>
      <c r="Q23" s="27">
        <v>131</v>
      </c>
      <c r="R23" s="27">
        <v>219</v>
      </c>
      <c r="U23" s="29"/>
      <c r="V23" s="29"/>
    </row>
    <row r="24" spans="1:22" s="28" customFormat="1" ht="17.100000000000001" customHeight="1">
      <c r="A24" s="24">
        <v>4</v>
      </c>
      <c r="B24" s="38" t="s">
        <v>52</v>
      </c>
      <c r="C24" s="25" t="s">
        <v>27</v>
      </c>
      <c r="D24" s="26">
        <f t="shared" si="0"/>
        <v>34697</v>
      </c>
      <c r="E24" s="27">
        <f t="shared" si="2"/>
        <v>16312</v>
      </c>
      <c r="F24" s="27">
        <f t="shared" si="3"/>
        <v>18385</v>
      </c>
      <c r="G24" s="27">
        <v>99</v>
      </c>
      <c r="H24" s="27">
        <v>120</v>
      </c>
      <c r="I24" s="27">
        <v>622</v>
      </c>
      <c r="J24" s="27">
        <v>583</v>
      </c>
      <c r="K24" s="27">
        <v>2613</v>
      </c>
      <c r="L24" s="27">
        <v>2590</v>
      </c>
      <c r="M24" s="27">
        <v>6477</v>
      </c>
      <c r="N24" s="27">
        <v>5889</v>
      </c>
      <c r="O24" s="27">
        <v>4615</v>
      </c>
      <c r="P24" s="27">
        <v>5047</v>
      </c>
      <c r="Q24" s="27">
        <v>1886</v>
      </c>
      <c r="R24" s="27">
        <v>4156</v>
      </c>
      <c r="U24" s="29"/>
      <c r="V24" s="29"/>
    </row>
    <row r="25" spans="1:22" s="28" customFormat="1" ht="17.100000000000001" customHeight="1">
      <c r="A25" s="24">
        <v>5</v>
      </c>
      <c r="B25" s="38" t="s">
        <v>53</v>
      </c>
      <c r="C25" s="25" t="s">
        <v>28</v>
      </c>
      <c r="D25" s="26">
        <f t="shared" si="0"/>
        <v>774</v>
      </c>
      <c r="E25" s="27">
        <f t="shared" si="2"/>
        <v>445</v>
      </c>
      <c r="F25" s="27">
        <f t="shared" si="3"/>
        <v>329</v>
      </c>
      <c r="G25" s="27">
        <v>0</v>
      </c>
      <c r="H25" s="27">
        <v>5</v>
      </c>
      <c r="I25" s="27">
        <v>4</v>
      </c>
      <c r="J25" s="27">
        <v>4</v>
      </c>
      <c r="K25" s="27">
        <v>37</v>
      </c>
      <c r="L25" s="27">
        <v>32</v>
      </c>
      <c r="M25" s="27">
        <v>164</v>
      </c>
      <c r="N25" s="27">
        <v>91</v>
      </c>
      <c r="O25" s="27">
        <v>177</v>
      </c>
      <c r="P25" s="27">
        <v>121</v>
      </c>
      <c r="Q25" s="27">
        <v>63</v>
      </c>
      <c r="R25" s="27">
        <v>76</v>
      </c>
      <c r="U25" s="29"/>
      <c r="V25" s="29"/>
    </row>
    <row r="26" spans="1:22" s="28" customFormat="1" ht="17.100000000000001" customHeight="1">
      <c r="A26" s="24">
        <v>6</v>
      </c>
      <c r="B26" s="38" t="s">
        <v>54</v>
      </c>
      <c r="C26" s="25" t="s">
        <v>29</v>
      </c>
      <c r="D26" s="26">
        <f t="shared" si="0"/>
        <v>16431</v>
      </c>
      <c r="E26" s="27">
        <f t="shared" si="2"/>
        <v>7984</v>
      </c>
      <c r="F26" s="27">
        <f t="shared" si="3"/>
        <v>8447</v>
      </c>
      <c r="G26" s="27">
        <v>4</v>
      </c>
      <c r="H26" s="27">
        <v>6</v>
      </c>
      <c r="I26" s="27">
        <v>171</v>
      </c>
      <c r="J26" s="27">
        <v>124</v>
      </c>
      <c r="K26" s="27">
        <v>1207</v>
      </c>
      <c r="L26" s="27">
        <v>1180</v>
      </c>
      <c r="M26" s="27">
        <v>2951</v>
      </c>
      <c r="N26" s="27">
        <v>2488</v>
      </c>
      <c r="O26" s="27">
        <v>2717</v>
      </c>
      <c r="P26" s="27">
        <v>2837</v>
      </c>
      <c r="Q26" s="27">
        <v>934</v>
      </c>
      <c r="R26" s="27">
        <v>1812</v>
      </c>
      <c r="U26" s="29"/>
      <c r="V26" s="29"/>
    </row>
    <row r="27" spans="1:22" s="28" customFormat="1" ht="17.100000000000001" customHeight="1">
      <c r="A27" s="24">
        <v>7</v>
      </c>
      <c r="B27" s="38" t="s">
        <v>55</v>
      </c>
      <c r="C27" s="25" t="s">
        <v>30</v>
      </c>
      <c r="D27" s="26">
        <f t="shared" si="0"/>
        <v>9010</v>
      </c>
      <c r="E27" s="27">
        <f t="shared" si="2"/>
        <v>4371</v>
      </c>
      <c r="F27" s="27">
        <f t="shared" si="3"/>
        <v>4639</v>
      </c>
      <c r="G27" s="27">
        <v>4</v>
      </c>
      <c r="H27" s="27">
        <v>3</v>
      </c>
      <c r="I27" s="27">
        <v>87</v>
      </c>
      <c r="J27" s="27">
        <v>84</v>
      </c>
      <c r="K27" s="27">
        <v>688</v>
      </c>
      <c r="L27" s="27">
        <v>730</v>
      </c>
      <c r="M27" s="27">
        <v>1657</v>
      </c>
      <c r="N27" s="27">
        <v>1479</v>
      </c>
      <c r="O27" s="27">
        <v>1462</v>
      </c>
      <c r="P27" s="27">
        <v>1511</v>
      </c>
      <c r="Q27" s="27">
        <v>473</v>
      </c>
      <c r="R27" s="27">
        <v>832</v>
      </c>
      <c r="U27" s="29"/>
      <c r="V27" s="29"/>
    </row>
    <row r="28" spans="1:22" s="28" customFormat="1" ht="17.100000000000001" customHeight="1">
      <c r="A28" s="24">
        <v>8</v>
      </c>
      <c r="B28" s="38" t="s">
        <v>56</v>
      </c>
      <c r="C28" s="25" t="s">
        <v>31</v>
      </c>
      <c r="D28" s="26">
        <f t="shared" si="0"/>
        <v>27986</v>
      </c>
      <c r="E28" s="27">
        <f t="shared" si="2"/>
        <v>12799</v>
      </c>
      <c r="F28" s="27">
        <f t="shared" si="3"/>
        <v>15187</v>
      </c>
      <c r="G28" s="27">
        <v>128</v>
      </c>
      <c r="H28" s="27">
        <v>73</v>
      </c>
      <c r="I28" s="27">
        <v>638</v>
      </c>
      <c r="J28" s="27">
        <v>635</v>
      </c>
      <c r="K28" s="27">
        <v>2671</v>
      </c>
      <c r="L28" s="27">
        <v>2593</v>
      </c>
      <c r="M28" s="27">
        <v>4757</v>
      </c>
      <c r="N28" s="27">
        <v>5522</v>
      </c>
      <c r="O28" s="27">
        <v>3551</v>
      </c>
      <c r="P28" s="27">
        <v>3919</v>
      </c>
      <c r="Q28" s="27">
        <v>1054</v>
      </c>
      <c r="R28" s="27">
        <v>2445</v>
      </c>
      <c r="U28" s="29"/>
      <c r="V28" s="29"/>
    </row>
    <row r="29" spans="1:22" s="28" customFormat="1" ht="17.100000000000001" customHeight="1">
      <c r="A29" s="24">
        <v>9</v>
      </c>
      <c r="B29" s="38" t="s">
        <v>57</v>
      </c>
      <c r="C29" s="25" t="s">
        <v>32</v>
      </c>
      <c r="D29" s="26">
        <f t="shared" si="0"/>
        <v>26415</v>
      </c>
      <c r="E29" s="27">
        <f t="shared" si="2"/>
        <v>11142</v>
      </c>
      <c r="F29" s="27">
        <f t="shared" si="3"/>
        <v>15273</v>
      </c>
      <c r="G29" s="27">
        <v>237</v>
      </c>
      <c r="H29" s="27">
        <v>247</v>
      </c>
      <c r="I29" s="27">
        <v>1004</v>
      </c>
      <c r="J29" s="27">
        <v>1031</v>
      </c>
      <c r="K29" s="27">
        <v>2718</v>
      </c>
      <c r="L29" s="27">
        <v>2652</v>
      </c>
      <c r="M29" s="27">
        <v>3521</v>
      </c>
      <c r="N29" s="27">
        <v>6123</v>
      </c>
      <c r="O29" s="27">
        <v>2816</v>
      </c>
      <c r="P29" s="27">
        <v>3614</v>
      </c>
      <c r="Q29" s="27">
        <v>846</v>
      </c>
      <c r="R29" s="27">
        <v>1606</v>
      </c>
      <c r="U29" s="29"/>
      <c r="V29" s="29"/>
    </row>
    <row r="30" spans="1:22" s="28" customFormat="1" ht="17.100000000000001" customHeight="1">
      <c r="A30" s="24">
        <v>10</v>
      </c>
      <c r="B30" s="38" t="s">
        <v>58</v>
      </c>
      <c r="C30" s="25" t="s">
        <v>33</v>
      </c>
      <c r="D30" s="26">
        <f t="shared" si="0"/>
        <v>88057</v>
      </c>
      <c r="E30" s="27">
        <f t="shared" si="2"/>
        <v>39018</v>
      </c>
      <c r="F30" s="27">
        <f t="shared" si="3"/>
        <v>49039</v>
      </c>
      <c r="G30" s="27">
        <v>0</v>
      </c>
      <c r="H30" s="27">
        <v>0</v>
      </c>
      <c r="I30" s="27">
        <v>0</v>
      </c>
      <c r="J30" s="27">
        <v>0</v>
      </c>
      <c r="K30" s="27">
        <v>0</v>
      </c>
      <c r="L30" s="27">
        <v>0</v>
      </c>
      <c r="M30" s="27">
        <v>19811</v>
      </c>
      <c r="N30" s="27">
        <v>20226</v>
      </c>
      <c r="O30" s="27">
        <v>13231</v>
      </c>
      <c r="P30" s="27">
        <v>15234</v>
      </c>
      <c r="Q30" s="27">
        <v>5976</v>
      </c>
      <c r="R30" s="27">
        <v>13579</v>
      </c>
      <c r="U30" s="29"/>
      <c r="V30" s="29"/>
    </row>
    <row r="31" spans="1:22" s="28" customFormat="1" ht="17.100000000000001" customHeight="1">
      <c r="A31" s="24">
        <v>11</v>
      </c>
      <c r="B31" s="38" t="s">
        <v>112</v>
      </c>
      <c r="C31" s="25" t="s">
        <v>111</v>
      </c>
      <c r="D31" s="26">
        <f t="shared" si="0"/>
        <v>70588</v>
      </c>
      <c r="E31" s="27">
        <f t="shared" si="2"/>
        <v>31164</v>
      </c>
      <c r="F31" s="27">
        <f t="shared" si="3"/>
        <v>39424</v>
      </c>
      <c r="G31" s="27">
        <v>0</v>
      </c>
      <c r="H31" s="27">
        <v>0</v>
      </c>
      <c r="I31" s="27">
        <v>0</v>
      </c>
      <c r="J31" s="27">
        <v>0</v>
      </c>
      <c r="K31" s="27">
        <v>0</v>
      </c>
      <c r="L31" s="27">
        <v>0</v>
      </c>
      <c r="M31" s="27">
        <v>15529</v>
      </c>
      <c r="N31" s="27">
        <v>15951</v>
      </c>
      <c r="O31" s="27">
        <v>11135</v>
      </c>
      <c r="P31" s="27">
        <v>12674</v>
      </c>
      <c r="Q31" s="27">
        <v>4500</v>
      </c>
      <c r="R31" s="27">
        <v>10799</v>
      </c>
      <c r="U31" s="29"/>
      <c r="V31" s="29"/>
    </row>
    <row r="32" spans="1:22" s="28" customFormat="1" ht="17.100000000000001" customHeight="1">
      <c r="A32" s="24">
        <v>12</v>
      </c>
      <c r="B32" s="38" t="s">
        <v>59</v>
      </c>
      <c r="C32" s="25" t="s">
        <v>34</v>
      </c>
      <c r="D32" s="26">
        <f t="shared" si="0"/>
        <v>17281</v>
      </c>
      <c r="E32" s="27">
        <f t="shared" si="2"/>
        <v>8877</v>
      </c>
      <c r="F32" s="27">
        <f t="shared" si="3"/>
        <v>8404</v>
      </c>
      <c r="G32" s="27">
        <v>281</v>
      </c>
      <c r="H32" s="27">
        <v>267</v>
      </c>
      <c r="I32" s="27">
        <v>1591</v>
      </c>
      <c r="J32" s="27">
        <v>1504</v>
      </c>
      <c r="K32" s="27">
        <v>7005</v>
      </c>
      <c r="L32" s="27">
        <v>6633</v>
      </c>
      <c r="M32" s="27">
        <v>0</v>
      </c>
      <c r="N32" s="27">
        <v>0</v>
      </c>
      <c r="O32" s="27">
        <v>0</v>
      </c>
      <c r="P32" s="27">
        <v>0</v>
      </c>
      <c r="Q32" s="27">
        <v>0</v>
      </c>
      <c r="R32" s="27">
        <v>0</v>
      </c>
      <c r="U32" s="29"/>
      <c r="V32" s="29"/>
    </row>
    <row r="33" spans="1:22" s="28" customFormat="1" ht="17.100000000000001" customHeight="1">
      <c r="A33" s="24">
        <v>13</v>
      </c>
      <c r="B33" s="38" t="s">
        <v>60</v>
      </c>
      <c r="C33" s="25" t="s">
        <v>35</v>
      </c>
      <c r="D33" s="26">
        <f t="shared" si="0"/>
        <v>12921</v>
      </c>
      <c r="E33" s="27">
        <f t="shared" si="2"/>
        <v>6813</v>
      </c>
      <c r="F33" s="27">
        <f t="shared" si="3"/>
        <v>6108</v>
      </c>
      <c r="G33" s="27">
        <v>245</v>
      </c>
      <c r="H33" s="27">
        <v>205</v>
      </c>
      <c r="I33" s="27">
        <v>1076</v>
      </c>
      <c r="J33" s="27">
        <v>1036</v>
      </c>
      <c r="K33" s="27">
        <v>5492</v>
      </c>
      <c r="L33" s="27">
        <v>4867</v>
      </c>
      <c r="M33" s="27">
        <v>0</v>
      </c>
      <c r="N33" s="27">
        <v>0</v>
      </c>
      <c r="O33" s="27">
        <v>0</v>
      </c>
      <c r="P33" s="27">
        <v>0</v>
      </c>
      <c r="Q33" s="27">
        <v>0</v>
      </c>
      <c r="R33" s="27">
        <v>0</v>
      </c>
      <c r="U33" s="29"/>
      <c r="V33" s="29"/>
    </row>
    <row r="34" spans="1:22" s="28" customFormat="1" ht="17.100000000000001" customHeight="1">
      <c r="A34" s="24">
        <v>14</v>
      </c>
      <c r="B34" s="38" t="s">
        <v>61</v>
      </c>
      <c r="C34" s="25" t="s">
        <v>36</v>
      </c>
      <c r="D34" s="26">
        <f t="shared" si="0"/>
        <v>13185</v>
      </c>
      <c r="E34" s="27">
        <f t="shared" si="2"/>
        <v>6745</v>
      </c>
      <c r="F34" s="27">
        <f t="shared" si="3"/>
        <v>6440</v>
      </c>
      <c r="G34" s="27">
        <v>265</v>
      </c>
      <c r="H34" s="27">
        <v>272</v>
      </c>
      <c r="I34" s="27">
        <v>1198</v>
      </c>
      <c r="J34" s="27">
        <v>1195</v>
      </c>
      <c r="K34" s="27">
        <v>5282</v>
      </c>
      <c r="L34" s="27">
        <v>4973</v>
      </c>
      <c r="M34" s="27">
        <v>0</v>
      </c>
      <c r="N34" s="27">
        <v>0</v>
      </c>
      <c r="O34" s="27">
        <v>0</v>
      </c>
      <c r="P34" s="27">
        <v>0</v>
      </c>
      <c r="Q34" s="27">
        <v>0</v>
      </c>
      <c r="R34" s="27">
        <v>0</v>
      </c>
      <c r="U34" s="29"/>
      <c r="V34" s="29"/>
    </row>
    <row r="35" spans="1:22" s="28" customFormat="1" ht="17.100000000000001" customHeight="1">
      <c r="A35" s="24">
        <v>15</v>
      </c>
      <c r="B35" s="38" t="s">
        <v>62</v>
      </c>
      <c r="C35" s="25" t="s">
        <v>37</v>
      </c>
      <c r="D35" s="26">
        <f t="shared" si="0"/>
        <v>9032</v>
      </c>
      <c r="E35" s="27">
        <f t="shared" si="2"/>
        <v>4077</v>
      </c>
      <c r="F35" s="27">
        <f t="shared" si="3"/>
        <v>4955</v>
      </c>
      <c r="G35" s="27">
        <v>10</v>
      </c>
      <c r="H35" s="27">
        <v>7</v>
      </c>
      <c r="I35" s="27">
        <v>32</v>
      </c>
      <c r="J35" s="27">
        <v>28</v>
      </c>
      <c r="K35" s="27">
        <v>111</v>
      </c>
      <c r="L35" s="27">
        <v>119</v>
      </c>
      <c r="M35" s="27">
        <v>1285</v>
      </c>
      <c r="N35" s="27">
        <v>1759</v>
      </c>
      <c r="O35" s="27">
        <v>1845</v>
      </c>
      <c r="P35" s="27">
        <v>1971</v>
      </c>
      <c r="Q35" s="27">
        <v>794</v>
      </c>
      <c r="R35" s="27">
        <v>1071</v>
      </c>
      <c r="U35" s="29"/>
      <c r="V35" s="29"/>
    </row>
    <row r="36" spans="1:22" s="28" customFormat="1" ht="17.100000000000001" customHeight="1">
      <c r="A36" s="24">
        <v>16</v>
      </c>
      <c r="B36" s="38" t="s">
        <v>63</v>
      </c>
      <c r="C36" s="25" t="s">
        <v>38</v>
      </c>
      <c r="D36" s="26">
        <f t="shared" si="0"/>
        <v>13318</v>
      </c>
      <c r="E36" s="27">
        <f t="shared" si="2"/>
        <v>6428</v>
      </c>
      <c r="F36" s="27">
        <f t="shared" si="3"/>
        <v>6890</v>
      </c>
      <c r="G36" s="27">
        <v>49</v>
      </c>
      <c r="H36" s="27">
        <v>36</v>
      </c>
      <c r="I36" s="27">
        <v>241</v>
      </c>
      <c r="J36" s="27">
        <v>215</v>
      </c>
      <c r="K36" s="27">
        <v>1121</v>
      </c>
      <c r="L36" s="27">
        <v>991</v>
      </c>
      <c r="M36" s="27">
        <v>2331</v>
      </c>
      <c r="N36" s="27">
        <v>2176</v>
      </c>
      <c r="O36" s="27">
        <v>1921</v>
      </c>
      <c r="P36" s="27">
        <v>1981</v>
      </c>
      <c r="Q36" s="27">
        <v>765</v>
      </c>
      <c r="R36" s="27">
        <v>1491</v>
      </c>
      <c r="U36" s="29"/>
      <c r="V36" s="29"/>
    </row>
    <row r="37" spans="1:22" s="28" customFormat="1" ht="17.100000000000001" customHeight="1">
      <c r="A37" s="24">
        <v>17</v>
      </c>
      <c r="B37" s="38" t="s">
        <v>64</v>
      </c>
      <c r="C37" s="25" t="s">
        <v>39</v>
      </c>
      <c r="D37" s="26">
        <f t="shared" si="0"/>
        <v>10097</v>
      </c>
      <c r="E37" s="27">
        <f t="shared" si="2"/>
        <v>4434</v>
      </c>
      <c r="F37" s="27">
        <f t="shared" si="3"/>
        <v>5663</v>
      </c>
      <c r="G37" s="27">
        <v>16</v>
      </c>
      <c r="H37" s="27">
        <v>13</v>
      </c>
      <c r="I37" s="27">
        <v>167</v>
      </c>
      <c r="J37" s="27">
        <v>170</v>
      </c>
      <c r="K37" s="27">
        <v>1178</v>
      </c>
      <c r="L37" s="27">
        <v>1103</v>
      </c>
      <c r="M37" s="27">
        <v>1585</v>
      </c>
      <c r="N37" s="27">
        <v>2247</v>
      </c>
      <c r="O37" s="27">
        <v>1180</v>
      </c>
      <c r="P37" s="27">
        <v>1559</v>
      </c>
      <c r="Q37" s="27">
        <v>308</v>
      </c>
      <c r="R37" s="27">
        <v>571</v>
      </c>
      <c r="U37" s="29"/>
      <c r="V37" s="29"/>
    </row>
    <row r="38" spans="1:22" s="28" customFormat="1" ht="17.100000000000001" customHeight="1">
      <c r="A38" s="24">
        <v>18</v>
      </c>
      <c r="B38" s="38" t="s">
        <v>65</v>
      </c>
      <c r="C38" s="25" t="s">
        <v>40</v>
      </c>
      <c r="D38" s="26">
        <f t="shared" si="0"/>
        <v>4002</v>
      </c>
      <c r="E38" s="27">
        <f t="shared" si="2"/>
        <v>1562</v>
      </c>
      <c r="F38" s="27">
        <f t="shared" si="3"/>
        <v>2440</v>
      </c>
      <c r="G38" s="27">
        <v>0</v>
      </c>
      <c r="H38" s="27">
        <v>0</v>
      </c>
      <c r="I38" s="27">
        <v>0</v>
      </c>
      <c r="J38" s="27">
        <v>0</v>
      </c>
      <c r="K38" s="27">
        <v>0</v>
      </c>
      <c r="L38" s="27">
        <v>0</v>
      </c>
      <c r="M38" s="27">
        <v>611</v>
      </c>
      <c r="N38" s="27">
        <v>685</v>
      </c>
      <c r="O38" s="27">
        <v>637</v>
      </c>
      <c r="P38" s="27">
        <v>1018</v>
      </c>
      <c r="Q38" s="27">
        <v>314</v>
      </c>
      <c r="R38" s="27">
        <v>737</v>
      </c>
      <c r="U38" s="29"/>
      <c r="V38" s="29"/>
    </row>
    <row r="39" spans="1:22" s="28" customFormat="1" ht="17.100000000000001" customHeight="1">
      <c r="A39" s="24">
        <v>19</v>
      </c>
      <c r="B39" s="38" t="s">
        <v>66</v>
      </c>
      <c r="C39" s="25" t="s">
        <v>41</v>
      </c>
      <c r="D39" s="26">
        <f t="shared" si="0"/>
        <v>2107</v>
      </c>
      <c r="E39" s="27">
        <f t="shared" si="2"/>
        <v>1276</v>
      </c>
      <c r="F39" s="27">
        <f t="shared" si="3"/>
        <v>831</v>
      </c>
      <c r="G39" s="27">
        <v>0</v>
      </c>
      <c r="H39" s="27">
        <v>0</v>
      </c>
      <c r="I39" s="27">
        <v>0</v>
      </c>
      <c r="J39" s="27">
        <v>0</v>
      </c>
      <c r="K39" s="27">
        <v>0</v>
      </c>
      <c r="L39" s="27">
        <v>0</v>
      </c>
      <c r="M39" s="27">
        <v>104</v>
      </c>
      <c r="N39" s="27">
        <v>288</v>
      </c>
      <c r="O39" s="27">
        <v>890</v>
      </c>
      <c r="P39" s="27">
        <v>382</v>
      </c>
      <c r="Q39" s="27">
        <v>282</v>
      </c>
      <c r="R39" s="27">
        <v>161</v>
      </c>
      <c r="U39" s="29"/>
      <c r="V39" s="29"/>
    </row>
    <row r="40" spans="1:22" s="28" customFormat="1" ht="17.100000000000001" customHeight="1">
      <c r="A40" s="24">
        <v>20</v>
      </c>
      <c r="B40" s="38" t="s">
        <v>67</v>
      </c>
      <c r="C40" s="25" t="s">
        <v>118</v>
      </c>
      <c r="D40" s="26">
        <f t="shared" si="0"/>
        <v>4624</v>
      </c>
      <c r="E40" s="27">
        <f t="shared" si="2"/>
        <v>2196</v>
      </c>
      <c r="F40" s="27">
        <f t="shared" si="3"/>
        <v>2428</v>
      </c>
      <c r="G40" s="27">
        <v>0</v>
      </c>
      <c r="H40" s="27">
        <v>0</v>
      </c>
      <c r="I40" s="27">
        <v>0</v>
      </c>
      <c r="J40" s="27">
        <v>0</v>
      </c>
      <c r="K40" s="27">
        <v>0</v>
      </c>
      <c r="L40" s="27">
        <v>0</v>
      </c>
      <c r="M40" s="27">
        <v>972</v>
      </c>
      <c r="N40" s="27">
        <v>653</v>
      </c>
      <c r="O40" s="27">
        <v>927</v>
      </c>
      <c r="P40" s="27">
        <v>1031</v>
      </c>
      <c r="Q40" s="27">
        <v>297</v>
      </c>
      <c r="R40" s="27">
        <v>744</v>
      </c>
      <c r="U40" s="29"/>
      <c r="V40" s="29"/>
    </row>
    <row r="41" spans="1:22" s="28" customFormat="1" ht="17.100000000000001" customHeight="1">
      <c r="A41" s="24">
        <v>21</v>
      </c>
      <c r="B41" s="38" t="s">
        <v>68</v>
      </c>
      <c r="C41" s="25" t="s">
        <v>119</v>
      </c>
      <c r="D41" s="26">
        <f t="shared" si="0"/>
        <v>0</v>
      </c>
      <c r="E41" s="27">
        <f t="shared" si="2"/>
        <v>0</v>
      </c>
      <c r="F41" s="27">
        <f t="shared" si="3"/>
        <v>0</v>
      </c>
      <c r="G41" s="27">
        <v>0</v>
      </c>
      <c r="H41" s="27">
        <v>0</v>
      </c>
      <c r="I41" s="27">
        <v>0</v>
      </c>
      <c r="J41" s="27">
        <v>0</v>
      </c>
      <c r="K41" s="27">
        <v>0</v>
      </c>
      <c r="L41" s="27">
        <v>0</v>
      </c>
      <c r="M41" s="27">
        <v>0</v>
      </c>
      <c r="N41" s="27">
        <v>0</v>
      </c>
      <c r="O41" s="27">
        <v>0</v>
      </c>
      <c r="P41" s="27">
        <v>0</v>
      </c>
      <c r="Q41" s="27">
        <v>0</v>
      </c>
      <c r="R41" s="27">
        <v>0</v>
      </c>
      <c r="U41" s="29"/>
      <c r="V41" s="29"/>
    </row>
    <row r="42" spans="1:22" s="28" customFormat="1" ht="17.100000000000001" customHeight="1">
      <c r="A42" s="24">
        <v>22</v>
      </c>
      <c r="B42" s="38" t="s">
        <v>69</v>
      </c>
      <c r="C42" s="25" t="s">
        <v>42</v>
      </c>
      <c r="D42" s="26">
        <f t="shared" si="0"/>
        <v>0</v>
      </c>
      <c r="E42" s="27">
        <f t="shared" si="2"/>
        <v>0</v>
      </c>
      <c r="F42" s="27">
        <f t="shared" si="3"/>
        <v>0</v>
      </c>
      <c r="G42" s="27">
        <v>0</v>
      </c>
      <c r="H42" s="27">
        <v>0</v>
      </c>
      <c r="I42" s="27">
        <v>0</v>
      </c>
      <c r="J42" s="27">
        <v>0</v>
      </c>
      <c r="K42" s="27">
        <v>0</v>
      </c>
      <c r="L42" s="27">
        <v>0</v>
      </c>
      <c r="M42" s="27">
        <v>0</v>
      </c>
      <c r="N42" s="27">
        <v>0</v>
      </c>
      <c r="O42" s="27">
        <v>0</v>
      </c>
      <c r="P42" s="27">
        <v>0</v>
      </c>
      <c r="Q42" s="27">
        <v>0</v>
      </c>
      <c r="R42" s="27">
        <v>0</v>
      </c>
      <c r="U42" s="29"/>
      <c r="V42" s="29"/>
    </row>
    <row r="43" spans="1:22" s="28" customFormat="1" ht="17.100000000000001" customHeight="1">
      <c r="A43" s="24">
        <v>23</v>
      </c>
      <c r="B43" s="38" t="s">
        <v>117</v>
      </c>
      <c r="C43" s="25" t="s">
        <v>116</v>
      </c>
      <c r="D43" s="26">
        <f t="shared" si="0"/>
        <v>6421</v>
      </c>
      <c r="E43" s="27">
        <f t="shared" si="2"/>
        <v>3995</v>
      </c>
      <c r="F43" s="27">
        <f t="shared" si="3"/>
        <v>2426</v>
      </c>
      <c r="G43" s="27">
        <v>112</v>
      </c>
      <c r="H43" s="27">
        <v>98</v>
      </c>
      <c r="I43" s="27">
        <v>59</v>
      </c>
      <c r="J43" s="27">
        <v>35</v>
      </c>
      <c r="K43" s="27">
        <v>150</v>
      </c>
      <c r="L43" s="27">
        <v>151</v>
      </c>
      <c r="M43" s="27">
        <v>2663</v>
      </c>
      <c r="N43" s="27">
        <v>1528</v>
      </c>
      <c r="O43" s="27">
        <v>896</v>
      </c>
      <c r="P43" s="27">
        <v>388</v>
      </c>
      <c r="Q43" s="27">
        <v>115</v>
      </c>
      <c r="R43" s="27">
        <v>226</v>
      </c>
      <c r="U43" s="29"/>
      <c r="V43" s="29"/>
    </row>
    <row r="44" spans="1:22" s="22" customFormat="1" ht="26.25" customHeight="1">
      <c r="A44" s="19" t="s">
        <v>73</v>
      </c>
      <c r="B44" s="37"/>
      <c r="C44" s="20" t="s">
        <v>74</v>
      </c>
      <c r="D44" s="21">
        <f t="shared" ref="D44:D47" si="4">E44+F44</f>
        <v>415549</v>
      </c>
      <c r="E44" s="21">
        <f>G44+I44+K44+O44+Q44+M44</f>
        <v>192824</v>
      </c>
      <c r="F44" s="21">
        <f>H44+J44+L44+P44+R44+N44</f>
        <v>222725</v>
      </c>
      <c r="G44" s="21">
        <f t="shared" ref="G44:R44" si="5">SUM(G45:G48)</f>
        <v>1635</v>
      </c>
      <c r="H44" s="21">
        <f t="shared" si="5"/>
        <v>1545</v>
      </c>
      <c r="I44" s="21">
        <f t="shared" si="5"/>
        <v>8011</v>
      </c>
      <c r="J44" s="21">
        <f t="shared" si="5"/>
        <v>7687</v>
      </c>
      <c r="K44" s="21">
        <f t="shared" si="5"/>
        <v>33920</v>
      </c>
      <c r="L44" s="21">
        <f t="shared" si="5"/>
        <v>32142</v>
      </c>
      <c r="M44" s="21">
        <f t="shared" si="5"/>
        <v>73658</v>
      </c>
      <c r="N44" s="21">
        <f t="shared" si="5"/>
        <v>75858</v>
      </c>
      <c r="O44" s="21">
        <f t="shared" si="5"/>
        <v>54713</v>
      </c>
      <c r="P44" s="21">
        <f t="shared" si="5"/>
        <v>60520</v>
      </c>
      <c r="Q44" s="21">
        <f t="shared" si="5"/>
        <v>20887</v>
      </c>
      <c r="R44" s="21">
        <f t="shared" si="5"/>
        <v>44973</v>
      </c>
      <c r="U44" s="23"/>
      <c r="V44" s="23"/>
    </row>
    <row r="45" spans="1:22" s="22" customFormat="1" ht="17.100000000000001" customHeight="1">
      <c r="A45" s="24">
        <v>1</v>
      </c>
      <c r="B45" s="38" t="s">
        <v>110</v>
      </c>
      <c r="C45" s="25" t="s">
        <v>109</v>
      </c>
      <c r="D45" s="26">
        <f t="shared" si="4"/>
        <v>390276</v>
      </c>
      <c r="E45" s="27">
        <f t="shared" ref="E45:E47" si="6">G45+I45+K45+O45+Q45+M45</f>
        <v>181152</v>
      </c>
      <c r="F45" s="27">
        <f t="shared" ref="F45:F47" si="7">H45+J45+L45+P45+R45+N45</f>
        <v>209124</v>
      </c>
      <c r="G45" s="58">
        <f>'Прил. 11 СОГАЗ'!F20+'Прил. 11 СОГАЗ'!F22+'Прил. 11 СОГАЗ'!F28+'Прил. 11 СОГАЗ'!F40+'Прил. 11 СОГАЗ'!F42+'Прил. 11 СОГАЗ'!F25+'Прил. 11 СОГАЗ'!F27+'Прил. 11 СОГАЗ'!F39+'Прил. 11 СОГАЗ'!F41+'Прил. 11 СОГАЗ'!F33+'Прил. 11 СОГАЗ'!F34+'Прил. 11 СОГАЗ'!F35+'Прил. 11 СОГАЗ'!F38</f>
        <v>1560</v>
      </c>
      <c r="H45" s="58">
        <f>'Прил. 11 СОГАЗ'!G20+'Прил. 11 СОГАЗ'!G22+'Прил. 11 СОГАЗ'!G28+'Прил. 11 СОГАЗ'!G40+'Прил. 11 СОГАЗ'!G42+'Прил. 11 СОГАЗ'!G25+'Прил. 11 СОГАЗ'!G27+'Прил. 11 СОГАЗ'!G39+'Прил. 11 СОГАЗ'!G41+'Прил. 11 СОГАЗ'!G33+'Прил. 11 СОГАЗ'!G34+'Прил. 11 СОГАЗ'!G35+'Прил. 11 СОГАЗ'!G38</f>
        <v>1486</v>
      </c>
      <c r="I45" s="58">
        <f>'Прил. 11 СОГАЗ'!H20+'Прил. 11 СОГАЗ'!H22+'Прил. 11 СОГАЗ'!H28+'Прил. 11 СОГАЗ'!H40+'Прил. 11 СОГАЗ'!H42+'Прил. 11 СОГАЗ'!H25+'Прил. 11 СОГАЗ'!H27+'Прил. 11 СОГАЗ'!H39+'Прил. 11 СОГАЗ'!H41+'Прил. 11 СОГАЗ'!H33+'Прил. 11 СОГАЗ'!H34+'Прил. 11 СОГАЗ'!H35+'Прил. 11 СОГАЗ'!H38</f>
        <v>7576</v>
      </c>
      <c r="J45" s="58">
        <f>'Прил. 11 СОГАЗ'!I20+'Прил. 11 СОГАЗ'!I22+'Прил. 11 СОГАЗ'!I28+'Прил. 11 СОГАЗ'!I40+'Прил. 11 СОГАЗ'!I42+'Прил. 11 СОГАЗ'!I25+'Прил. 11 СОГАЗ'!I27+'Прил. 11 СОГАЗ'!I39+'Прил. 11 СОГАЗ'!I41+'Прил. 11 СОГАЗ'!I33+'Прил. 11 СОГАЗ'!I34+'Прил. 11 СОГАЗ'!I35+'Прил. 11 СОГАЗ'!I38</f>
        <v>7279</v>
      </c>
      <c r="K45" s="58">
        <f>'Прил. 11 СОГАЗ'!J20+'Прил. 11 СОГАЗ'!J22+'Прил. 11 СОГАЗ'!J28+'Прил. 11 СОГАЗ'!J40+'Прил. 11 СОГАЗ'!J42+'Прил. 11 СОГАЗ'!J25+'Прил. 11 СОГАЗ'!J27+'Прил. 11 СОГАЗ'!J39+'Прил. 11 СОГАЗ'!J41+'Прил. 11 СОГАЗ'!J33+'Прил. 11 СОГАЗ'!J34+'Прил. 11 СОГАЗ'!J35+'Прил. 11 СОГАЗ'!J38</f>
        <v>31451</v>
      </c>
      <c r="L45" s="58">
        <f>'Прил. 11 СОГАЗ'!K20+'Прил. 11 СОГАЗ'!K22+'Прил. 11 СОГАЗ'!K28+'Прил. 11 СОГАЗ'!K40+'Прил. 11 СОГАЗ'!K42+'Прил. 11 СОГАЗ'!K25+'Прил. 11 СОГАЗ'!K27+'Прил. 11 СОГАЗ'!K39+'Прил. 11 СОГАЗ'!K41+'Прил. 11 СОГАЗ'!K33+'Прил. 11 СОГАЗ'!K34+'Прил. 11 СОГАЗ'!K35+'Прил. 11 СОГАЗ'!K38</f>
        <v>29888</v>
      </c>
      <c r="M45" s="58">
        <f>'Прил. 11 СОГАЗ'!L20+'Прил. 11 СОГАЗ'!L22+'Прил. 11 СОГАЗ'!L28+'Прил. 11 СОГАЗ'!L40+'Прил. 11 СОГАЗ'!L42+'Прил. 11 СОГАЗ'!L25+'Прил. 11 СОГАЗ'!L27+'Прил. 11 СОГАЗ'!L39+'Прил. 11 СОГАЗ'!L41+'Прил. 11 СОГАЗ'!L33+'Прил. 11 СОГАЗ'!L34+'Прил. 11 СОГАЗ'!L35+'Прил. 11 СОГАЗ'!L38</f>
        <v>69368</v>
      </c>
      <c r="N45" s="58">
        <f>'Прил. 11 СОГАЗ'!M20+'Прил. 11 СОГАЗ'!M22+'Прил. 11 СОГАЗ'!M28+'Прил. 11 СОГАЗ'!M40+'Прил. 11 СОГАЗ'!M42+'Прил. 11 СОГАЗ'!M25+'Прил. 11 СОГАЗ'!M27+'Прил. 11 СОГАЗ'!M39+'Прил. 11 СОГАЗ'!M41+'Прил. 11 СОГАЗ'!M33+'Прил. 11 СОГАЗ'!M34+'Прил. 11 СОГАЗ'!M35+'Прил. 11 СОГАЗ'!M38</f>
        <v>70942</v>
      </c>
      <c r="O45" s="58">
        <f>'Прил. 11 СОГАЗ'!N20+'Прил. 11 СОГАЗ'!N22+'Прил. 11 СОГАЗ'!N28+'Прил. 11 СОГАЗ'!N40+'Прил. 11 СОГАЗ'!N42+'Прил. 11 СОГАЗ'!N25+'Прил. 11 СОГАЗ'!N27+'Прил. 11 СОГАЗ'!N39+'Прил. 11 СОГАЗ'!N41+'Прил. 11 СОГАЗ'!N33+'Прил. 11 СОГАЗ'!N34+'Прил. 11 СОГАЗ'!N35+'Прил. 11 СОГАЗ'!N38</f>
        <v>51423</v>
      </c>
      <c r="P45" s="58">
        <f>'Прил. 11 СОГАЗ'!O20+'Прил. 11 СОГАЗ'!O22+'Прил. 11 СОГАЗ'!O28+'Прил. 11 СОГАЗ'!O40+'Прил. 11 СОГАЗ'!O42+'Прил. 11 СОГАЗ'!O25+'Прил. 11 СОГАЗ'!O27+'Прил. 11 СОГАЗ'!O39+'Прил. 11 СОГАЗ'!O41+'Прил. 11 СОГАЗ'!O33+'Прил. 11 СОГАЗ'!O34+'Прил. 11 СОГАЗ'!O35+'Прил. 11 СОГАЗ'!O38</f>
        <v>56706</v>
      </c>
      <c r="Q45" s="58">
        <f>'Прил. 11 СОГАЗ'!P20+'Прил. 11 СОГАЗ'!P22+'Прил. 11 СОГАЗ'!P28+'Прил. 11 СОГАЗ'!P40+'Прил. 11 СОГАЗ'!P42+'Прил. 11 СОГАЗ'!P25+'Прил. 11 СОГАЗ'!P27+'Прил. 11 СОГАЗ'!P39+'Прил. 11 СОГАЗ'!P41+'Прил. 11 СОГАЗ'!P33+'Прил. 11 СОГАЗ'!P34+'Прил. 11 СОГАЗ'!P35+'Прил. 11 СОГАЗ'!P38</f>
        <v>19774</v>
      </c>
      <c r="R45" s="58">
        <f>'Прил. 11 СОГАЗ'!Q20+'Прил. 11 СОГАЗ'!Q22+'Прил. 11 СОГАЗ'!Q28+'Прил. 11 СОГАЗ'!Q40+'Прил. 11 СОГАЗ'!Q42+'Прил. 11 СОГАЗ'!Q25+'Прил. 11 СОГАЗ'!Q27+'Прил. 11 СОГАЗ'!Q39+'Прил. 11 СОГАЗ'!Q41+'Прил. 11 СОГАЗ'!Q33+'Прил. 11 СОГАЗ'!Q34+'Прил. 11 СОГАЗ'!Q35+'Прил. 11 СОГАЗ'!Q38</f>
        <v>42823</v>
      </c>
      <c r="U45" s="23"/>
      <c r="V45" s="23"/>
    </row>
    <row r="46" spans="1:22" s="22" customFormat="1" ht="17.100000000000001" customHeight="1">
      <c r="A46" s="24">
        <v>2</v>
      </c>
      <c r="B46" s="38" t="s">
        <v>63</v>
      </c>
      <c r="C46" s="25" t="s">
        <v>38</v>
      </c>
      <c r="D46" s="26">
        <f t="shared" si="4"/>
        <v>13481</v>
      </c>
      <c r="E46" s="27">
        <f t="shared" si="6"/>
        <v>6466</v>
      </c>
      <c r="F46" s="27">
        <f t="shared" si="7"/>
        <v>7015</v>
      </c>
      <c r="G46" s="26">
        <f>'Прил. 11 СОГАЗ'!F36</f>
        <v>50</v>
      </c>
      <c r="H46" s="26">
        <f>'Прил. 11 СОГАЗ'!G36</f>
        <v>38</v>
      </c>
      <c r="I46" s="26">
        <f>'Прил. 11 СОГАЗ'!H36</f>
        <v>244</v>
      </c>
      <c r="J46" s="26">
        <f>'Прил. 11 СОГАЗ'!I36</f>
        <v>218</v>
      </c>
      <c r="K46" s="26">
        <f>'Прил. 11 СОГАЗ'!J36</f>
        <v>1158</v>
      </c>
      <c r="L46" s="26">
        <f>'Прил. 11 СОГАЗ'!K36</f>
        <v>1023</v>
      </c>
      <c r="M46" s="26">
        <f>'Прил. 11 СОГАЗ'!L36</f>
        <v>2345</v>
      </c>
      <c r="N46" s="26">
        <f>'Прил. 11 СОГАЗ'!M36</f>
        <v>2249</v>
      </c>
      <c r="O46" s="26">
        <f>'Прил. 11 СОГАЗ'!N36</f>
        <v>1907</v>
      </c>
      <c r="P46" s="26">
        <f>'Прил. 11 СОГАЗ'!O36</f>
        <v>1987</v>
      </c>
      <c r="Q46" s="26">
        <f>'Прил. 11 СОГАЗ'!P36</f>
        <v>762</v>
      </c>
      <c r="R46" s="26">
        <f>'Прил. 11 СОГАЗ'!Q36</f>
        <v>1500</v>
      </c>
      <c r="U46" s="23"/>
      <c r="V46" s="23"/>
    </row>
    <row r="47" spans="1:22" s="22" customFormat="1" ht="17.100000000000001" customHeight="1">
      <c r="A47" s="24">
        <v>3</v>
      </c>
      <c r="B47" s="38" t="s">
        <v>64</v>
      </c>
      <c r="C47" s="25" t="s">
        <v>39</v>
      </c>
      <c r="D47" s="26">
        <f t="shared" si="4"/>
        <v>10700</v>
      </c>
      <c r="E47" s="27">
        <f t="shared" si="6"/>
        <v>4727</v>
      </c>
      <c r="F47" s="27">
        <f t="shared" si="7"/>
        <v>5973</v>
      </c>
      <c r="G47" s="26">
        <f>'Прил. 11 СОГАЗ'!F29+'Прил. 11 СОГАЗ'!F30+'Прил. 11 СОГАЗ'!F31</f>
        <v>17</v>
      </c>
      <c r="H47" s="26">
        <f>'Прил. 11 СОГАЗ'!G29+'Прил. 11 СОГАЗ'!G30+'Прил. 11 СОГАЗ'!G31</f>
        <v>15</v>
      </c>
      <c r="I47" s="26">
        <f>'Прил. 11 СОГАЗ'!H29+'Прил. 11 СОГАЗ'!H30+'Прил. 11 СОГАЗ'!H31</f>
        <v>171</v>
      </c>
      <c r="J47" s="26">
        <f>'Прил. 11 СОГАЗ'!I29+'Прил. 11 СОГАЗ'!I30+'Прил. 11 СОГАЗ'!I31</f>
        <v>171</v>
      </c>
      <c r="K47" s="26">
        <f>'Прил. 11 СОГАЗ'!J29+'Прил. 11 СОГАЗ'!J30+'Прил. 11 СОГАЗ'!J31</f>
        <v>1238</v>
      </c>
      <c r="L47" s="26">
        <f>'Прил. 11 СОГАЗ'!K29+'Прил. 11 СОГАЗ'!K30+'Прил. 11 СОГАЗ'!K31</f>
        <v>1154</v>
      </c>
      <c r="M47" s="26">
        <f>'Прил. 11 СОГАЗ'!L29+'Прил. 11 СОГАЗ'!L30+'Прил. 11 СОГАЗ'!L31</f>
        <v>1763</v>
      </c>
      <c r="N47" s="26">
        <f>'Прил. 11 СОГАЗ'!M29+'Прил. 11 СОГАЗ'!M30+'Прил. 11 СОГАЗ'!M31</f>
        <v>2426</v>
      </c>
      <c r="O47" s="26">
        <f>'Прил. 11 СОГАЗ'!N29+'Прил. 11 СОГАЗ'!N30+'Прил. 11 СОГАЗ'!N31</f>
        <v>1223</v>
      </c>
      <c r="P47" s="26">
        <f>'Прил. 11 СОГАЗ'!O29+'Прил. 11 СОГАЗ'!O30+'Прил. 11 СОГАЗ'!O31</f>
        <v>1620</v>
      </c>
      <c r="Q47" s="26">
        <f>'Прил. 11 СОГАЗ'!P29+'Прил. 11 СОГАЗ'!P30+'Прил. 11 СОГАЗ'!P31</f>
        <v>315</v>
      </c>
      <c r="R47" s="26">
        <f>'Прил. 11 СОГАЗ'!Q29+'Прил. 11 СОГАЗ'!Q30+'Прил. 11 СОГАЗ'!Q31</f>
        <v>587</v>
      </c>
      <c r="U47" s="23"/>
      <c r="V47" s="23"/>
    </row>
    <row r="48" spans="1:22" s="22" customFormat="1" ht="17.100000000000001" customHeight="1">
      <c r="A48" s="24">
        <v>4</v>
      </c>
      <c r="B48" s="38" t="s">
        <v>62</v>
      </c>
      <c r="C48" s="25" t="s">
        <v>37</v>
      </c>
      <c r="D48" s="26">
        <f t="shared" ref="D48" si="8">E48+F48</f>
        <v>1092</v>
      </c>
      <c r="E48" s="27">
        <f t="shared" ref="E48" si="9">G48+I48+K48+O48+Q48+M48</f>
        <v>479</v>
      </c>
      <c r="F48" s="27">
        <f t="shared" ref="F48" si="10">H48+J48+L48+P48+R48+N48</f>
        <v>613</v>
      </c>
      <c r="G48" s="26">
        <f>'Прил. 11 СОГАЗ'!F32+'Прил. 11 СОГАЗ'!F24</f>
        <v>8</v>
      </c>
      <c r="H48" s="26">
        <f>'Прил. 11 СОГАЗ'!G32+'Прил. 11 СОГАЗ'!G24</f>
        <v>6</v>
      </c>
      <c r="I48" s="26">
        <f>'Прил. 11 СОГАЗ'!H32+'Прил. 11 СОГАЗ'!H24</f>
        <v>20</v>
      </c>
      <c r="J48" s="26">
        <f>'Прил. 11 СОГАЗ'!I32+'Прил. 11 СОГАЗ'!I24</f>
        <v>19</v>
      </c>
      <c r="K48" s="26">
        <f>'Прил. 11 СОГАЗ'!J32+'Прил. 11 СОГАЗ'!J24</f>
        <v>73</v>
      </c>
      <c r="L48" s="26">
        <f>'Прил. 11 СОГАЗ'!K32+'Прил. 11 СОГАЗ'!K24</f>
        <v>77</v>
      </c>
      <c r="M48" s="26">
        <f>'Прил. 11 СОГАЗ'!L32+'Прил. 11 СОГАЗ'!L24</f>
        <v>182</v>
      </c>
      <c r="N48" s="26">
        <f>'Прил. 11 СОГАЗ'!M32+'Прил. 11 СОГАЗ'!M24</f>
        <v>241</v>
      </c>
      <c r="O48" s="26">
        <f>'Прил. 11 СОГАЗ'!N32+'Прил. 11 СОГАЗ'!N24</f>
        <v>160</v>
      </c>
      <c r="P48" s="26">
        <f>'Прил. 11 СОГАЗ'!O32+'Прил. 11 СОГАЗ'!O24</f>
        <v>207</v>
      </c>
      <c r="Q48" s="26">
        <f>'Прил. 11 СОГАЗ'!P32+'Прил. 11 СОГАЗ'!P24</f>
        <v>36</v>
      </c>
      <c r="R48" s="26">
        <f>'Прил. 11 СОГАЗ'!Q32+'Прил. 11 СОГАЗ'!Q24</f>
        <v>63</v>
      </c>
      <c r="U48" s="23"/>
      <c r="V48" s="23"/>
    </row>
    <row r="49" spans="1:18" s="30" customFormat="1" ht="17.100000000000001" customHeight="1">
      <c r="A49" s="39"/>
      <c r="B49" s="40"/>
      <c r="C49" s="41"/>
      <c r="D49" s="42"/>
      <c r="E49" s="43"/>
      <c r="F49" s="43"/>
      <c r="G49" s="43"/>
      <c r="H49" s="44"/>
      <c r="I49" s="43"/>
      <c r="J49" s="44"/>
      <c r="K49" s="44"/>
      <c r="L49" s="44"/>
      <c r="M49" s="44"/>
      <c r="N49" s="44"/>
      <c r="O49" s="44"/>
      <c r="P49" s="44"/>
      <c r="Q49" s="45"/>
      <c r="R49" s="45"/>
    </row>
    <row r="50" spans="1:18" s="30" customFormat="1" ht="17.100000000000001" customHeight="1">
      <c r="A50" s="39"/>
      <c r="B50" s="40"/>
      <c r="C50" s="25"/>
      <c r="D50" s="26"/>
      <c r="E50" s="27"/>
      <c r="F50" s="27"/>
      <c r="G50" s="27"/>
      <c r="H50" s="68"/>
      <c r="I50" s="27"/>
      <c r="J50" s="68"/>
      <c r="K50" s="68"/>
      <c r="L50" s="68"/>
      <c r="M50" s="68"/>
      <c r="N50" s="68"/>
      <c r="O50" s="68"/>
      <c r="P50" s="68"/>
      <c r="Q50" s="69"/>
      <c r="R50" s="69"/>
    </row>
    <row r="51" spans="1:18" s="18" customFormat="1" ht="5.25" customHeight="1">
      <c r="A51" s="31"/>
      <c r="B51" s="31"/>
      <c r="C51" s="32"/>
      <c r="D51" s="32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</row>
    <row r="52" spans="1:18" s="18" customFormat="1" ht="11.25" customHeight="1">
      <c r="A52" s="31"/>
      <c r="B52" s="31"/>
      <c r="C52" s="32"/>
      <c r="D52" s="32"/>
    </row>
    <row r="53" spans="1:18" s="35" customFormat="1">
      <c r="A53" s="34" t="s">
        <v>43</v>
      </c>
      <c r="B53" s="34"/>
      <c r="E53" s="79"/>
      <c r="F53" s="79"/>
      <c r="G53" s="72"/>
      <c r="H53" s="72"/>
      <c r="I53" s="72"/>
      <c r="J53" s="72"/>
      <c r="K53" s="72"/>
      <c r="L53" s="72"/>
      <c r="M53" s="72"/>
      <c r="N53" s="72"/>
      <c r="O53" s="72"/>
    </row>
    <row r="54" spans="1:18" s="35" customFormat="1" ht="13.5" customHeight="1">
      <c r="E54" s="70" t="s">
        <v>44</v>
      </c>
      <c r="F54" s="70"/>
      <c r="G54" s="71" t="s">
        <v>45</v>
      </c>
      <c r="H54" s="71"/>
      <c r="I54" s="71"/>
      <c r="J54" s="71"/>
      <c r="K54" s="71"/>
      <c r="L54" s="71"/>
      <c r="M54" s="71"/>
      <c r="N54" s="71"/>
      <c r="O54" s="71"/>
    </row>
    <row r="55" spans="1:18" s="35" customFormat="1" ht="22.5" customHeight="1">
      <c r="A55" s="12" t="s">
        <v>46</v>
      </c>
      <c r="B55" s="12"/>
    </row>
    <row r="56" spans="1:18" s="35" customFormat="1" ht="21" customHeight="1">
      <c r="A56" s="72"/>
      <c r="B56" s="72"/>
      <c r="C56" s="72"/>
      <c r="D56" s="72"/>
      <c r="E56" s="79"/>
      <c r="F56" s="79"/>
      <c r="G56" s="72"/>
      <c r="H56" s="72"/>
      <c r="I56" s="72"/>
      <c r="J56" s="72"/>
      <c r="K56" s="72"/>
      <c r="L56" s="72"/>
      <c r="M56" s="72"/>
      <c r="N56" s="72"/>
      <c r="O56" s="72"/>
    </row>
    <row r="57" spans="1:18" s="36" customFormat="1" ht="12">
      <c r="A57" s="71" t="s">
        <v>47</v>
      </c>
      <c r="B57" s="71"/>
      <c r="C57" s="71"/>
      <c r="D57" s="71"/>
      <c r="E57" s="70" t="s">
        <v>44</v>
      </c>
      <c r="F57" s="70"/>
      <c r="G57" s="71" t="s">
        <v>45</v>
      </c>
      <c r="H57" s="71"/>
      <c r="I57" s="71"/>
      <c r="J57" s="71"/>
      <c r="K57" s="71"/>
      <c r="L57" s="71"/>
      <c r="M57" s="71"/>
      <c r="N57" s="71"/>
      <c r="O57" s="71"/>
    </row>
  </sheetData>
  <mergeCells count="29">
    <mergeCell ref="M16:P16"/>
    <mergeCell ref="M17:N17"/>
    <mergeCell ref="O17:P17"/>
    <mergeCell ref="A57:D57"/>
    <mergeCell ref="E57:F57"/>
    <mergeCell ref="G57:O57"/>
    <mergeCell ref="E53:F53"/>
    <mergeCell ref="G53:O53"/>
    <mergeCell ref="E54:F54"/>
    <mergeCell ref="G54:O54"/>
    <mergeCell ref="A56:D56"/>
    <mergeCell ref="E56:F56"/>
    <mergeCell ref="G56:O56"/>
    <mergeCell ref="A8:R8"/>
    <mergeCell ref="A9:R9"/>
    <mergeCell ref="D12:P12"/>
    <mergeCell ref="D13:P13"/>
    <mergeCell ref="E15:F17"/>
    <mergeCell ref="G10:J10"/>
    <mergeCell ref="B15:B18"/>
    <mergeCell ref="G17:H17"/>
    <mergeCell ref="K17:L17"/>
    <mergeCell ref="I17:J17"/>
    <mergeCell ref="G15:R15"/>
    <mergeCell ref="G16:L16"/>
    <mergeCell ref="Q16:R16"/>
    <mergeCell ref="A15:A18"/>
    <mergeCell ref="D15:D18"/>
    <mergeCell ref="C15:C18"/>
  </mergeCells>
  <phoneticPr fontId="0" type="noConversion"/>
  <printOptions horizontalCentered="1"/>
  <pageMargins left="1.1023622047244095" right="0.19685039370078741" top="0.19685039370078741" bottom="0.19685039370078741" header="0.51181102362204722" footer="0.51181102362204722"/>
  <pageSetup paperSize="8" scale="1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enableFormatConditionsCalculation="0">
    <tabColor rgb="FFFFC000"/>
  </sheetPr>
  <dimension ref="A1:V57"/>
  <sheetViews>
    <sheetView zoomScale="63" zoomScaleNormal="63" workbookViewId="0">
      <pane xSplit="3" ySplit="19" topLeftCell="D35" activePane="bottomRight" state="frozen"/>
      <selection activeCell="G11" sqref="G11"/>
      <selection pane="topRight" activeCell="G11" sqref="G11"/>
      <selection pane="bottomLeft" activeCell="G11" sqref="G11"/>
      <selection pane="bottomRight" activeCell="G21" sqref="G21:R43"/>
    </sheetView>
  </sheetViews>
  <sheetFormatPr defaultRowHeight="18.75"/>
  <cols>
    <col min="1" max="1" width="5" style="1" bestFit="1" customWidth="1"/>
    <col min="2" max="2" width="5" style="1" customWidth="1"/>
    <col min="3" max="3" width="51.140625" style="3" customWidth="1"/>
    <col min="4" max="4" width="15.7109375" style="3" customWidth="1"/>
    <col min="5" max="18" width="11.7109375" style="3" customWidth="1"/>
    <col min="19" max="20" width="9.140625" style="3"/>
    <col min="21" max="22" width="9.140625" style="5"/>
    <col min="23" max="16384" width="9.140625" style="3"/>
  </cols>
  <sheetData>
    <row r="1" spans="1:18" ht="15" customHeight="1">
      <c r="C1" s="2"/>
      <c r="L1" s="4" t="s">
        <v>0</v>
      </c>
      <c r="M1" s="4"/>
      <c r="N1" s="4"/>
    </row>
    <row r="2" spans="1:18" ht="15" customHeight="1">
      <c r="C2" s="6"/>
      <c r="L2" s="4" t="s">
        <v>1</v>
      </c>
      <c r="M2" s="4"/>
      <c r="N2" s="4"/>
    </row>
    <row r="3" spans="1:18" ht="15" customHeight="1">
      <c r="C3" s="7"/>
      <c r="L3" s="4" t="s">
        <v>2</v>
      </c>
      <c r="M3" s="4"/>
      <c r="N3" s="4"/>
    </row>
    <row r="4" spans="1:18" ht="15" customHeight="1">
      <c r="L4" s="4" t="s">
        <v>3</v>
      </c>
      <c r="M4" s="4"/>
      <c r="N4" s="4"/>
    </row>
    <row r="5" spans="1:18" ht="15" customHeight="1">
      <c r="L5" s="4" t="s">
        <v>4</v>
      </c>
      <c r="M5" s="4"/>
      <c r="N5" s="4"/>
    </row>
    <row r="6" spans="1:18" ht="24" customHeight="1">
      <c r="L6" s="46" t="s">
        <v>120</v>
      </c>
      <c r="M6" s="46"/>
      <c r="N6" s="46"/>
    </row>
    <row r="7" spans="1:18" ht="9.75" customHeight="1">
      <c r="L7" s="8"/>
      <c r="M7" s="8"/>
      <c r="N7" s="8"/>
      <c r="O7" s="8"/>
      <c r="P7" s="8"/>
      <c r="Q7" s="8"/>
      <c r="R7" s="8"/>
    </row>
    <row r="8" spans="1:18" s="9" customFormat="1" ht="20.25">
      <c r="A8" s="88" t="s">
        <v>5</v>
      </c>
      <c r="B8" s="88"/>
      <c r="C8" s="88"/>
      <c r="D8" s="88"/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</row>
    <row r="9" spans="1:18" s="9" customFormat="1" ht="39" customHeight="1">
      <c r="A9" s="89" t="s">
        <v>6</v>
      </c>
      <c r="B9" s="89"/>
      <c r="C9" s="89"/>
      <c r="D9" s="89"/>
      <c r="E9" s="89"/>
      <c r="F9" s="89"/>
      <c r="G9" s="89"/>
      <c r="H9" s="89"/>
      <c r="I9" s="89"/>
      <c r="J9" s="89"/>
      <c r="K9" s="89"/>
      <c r="L9" s="89"/>
      <c r="M9" s="89"/>
      <c r="N9" s="89"/>
      <c r="O9" s="89"/>
      <c r="P9" s="89"/>
      <c r="Q9" s="89"/>
      <c r="R9" s="89"/>
    </row>
    <row r="10" spans="1:18" s="9" customFormat="1" ht="20.25">
      <c r="F10" s="10" t="s">
        <v>7</v>
      </c>
      <c r="G10" s="101" t="s">
        <v>126</v>
      </c>
      <c r="H10" s="101"/>
      <c r="I10" s="101"/>
      <c r="J10" s="101"/>
      <c r="O10" s="11"/>
    </row>
    <row r="11" spans="1:18" ht="6.75" customHeight="1">
      <c r="L11" s="8"/>
      <c r="M11" s="8"/>
      <c r="N11" s="8"/>
      <c r="O11" s="8"/>
      <c r="P11" s="8"/>
      <c r="Q11" s="8"/>
      <c r="R11" s="8"/>
    </row>
    <row r="12" spans="1:18" s="12" customFormat="1">
      <c r="D12" s="90" t="s">
        <v>72</v>
      </c>
      <c r="E12" s="90"/>
      <c r="F12" s="90"/>
      <c r="G12" s="90"/>
      <c r="H12" s="90"/>
      <c r="I12" s="90"/>
      <c r="J12" s="90"/>
      <c r="K12" s="90"/>
      <c r="L12" s="90"/>
      <c r="M12" s="90"/>
      <c r="N12" s="90"/>
      <c r="O12" s="90"/>
      <c r="P12" s="90"/>
    </row>
    <row r="13" spans="1:18" s="13" customFormat="1" ht="15.75">
      <c r="D13" s="91" t="s">
        <v>8</v>
      </c>
      <c r="E13" s="91"/>
      <c r="F13" s="91"/>
      <c r="G13" s="91"/>
      <c r="H13" s="91"/>
      <c r="I13" s="91"/>
      <c r="J13" s="91"/>
      <c r="K13" s="91"/>
      <c r="L13" s="91"/>
      <c r="M13" s="91"/>
      <c r="N13" s="91"/>
      <c r="O13" s="91"/>
      <c r="P13" s="91"/>
    </row>
    <row r="14" spans="1:18" ht="4.5" customHeight="1">
      <c r="L14" s="8"/>
      <c r="M14" s="8"/>
      <c r="N14" s="8"/>
      <c r="O14" s="8"/>
      <c r="P14" s="8"/>
      <c r="Q14" s="8"/>
      <c r="R14" s="8"/>
    </row>
    <row r="15" spans="1:18" s="14" customFormat="1" ht="18.75" customHeight="1">
      <c r="A15" s="92" t="s">
        <v>9</v>
      </c>
      <c r="B15" s="85" t="s">
        <v>48</v>
      </c>
      <c r="C15" s="92" t="s">
        <v>10</v>
      </c>
      <c r="D15" s="92" t="s">
        <v>11</v>
      </c>
      <c r="E15" s="73" t="s">
        <v>12</v>
      </c>
      <c r="F15" s="74"/>
      <c r="G15" s="95" t="s">
        <v>13</v>
      </c>
      <c r="H15" s="96"/>
      <c r="I15" s="96"/>
      <c r="J15" s="96"/>
      <c r="K15" s="96"/>
      <c r="L15" s="96"/>
      <c r="M15" s="96"/>
      <c r="N15" s="96"/>
      <c r="O15" s="96"/>
      <c r="P15" s="96"/>
      <c r="Q15" s="96"/>
      <c r="R15" s="97"/>
    </row>
    <row r="16" spans="1:18" s="14" customFormat="1" ht="35.25" customHeight="1">
      <c r="A16" s="93"/>
      <c r="B16" s="86"/>
      <c r="C16" s="93"/>
      <c r="D16" s="93"/>
      <c r="E16" s="75"/>
      <c r="F16" s="76"/>
      <c r="G16" s="80" t="s">
        <v>14</v>
      </c>
      <c r="H16" s="81"/>
      <c r="I16" s="81"/>
      <c r="J16" s="81"/>
      <c r="K16" s="81"/>
      <c r="L16" s="82"/>
      <c r="M16" s="80" t="s">
        <v>15</v>
      </c>
      <c r="N16" s="81"/>
      <c r="O16" s="81"/>
      <c r="P16" s="82"/>
      <c r="Q16" s="83" t="s">
        <v>16</v>
      </c>
      <c r="R16" s="84"/>
    </row>
    <row r="17" spans="1:22" s="14" customFormat="1" ht="31.5" customHeight="1">
      <c r="A17" s="93"/>
      <c r="B17" s="86"/>
      <c r="C17" s="93"/>
      <c r="D17" s="93"/>
      <c r="E17" s="77"/>
      <c r="F17" s="78"/>
      <c r="G17" s="83" t="s">
        <v>17</v>
      </c>
      <c r="H17" s="84"/>
      <c r="I17" s="83" t="s">
        <v>18</v>
      </c>
      <c r="J17" s="84"/>
      <c r="K17" s="83" t="s">
        <v>19</v>
      </c>
      <c r="L17" s="84"/>
      <c r="M17" s="99" t="s">
        <v>123</v>
      </c>
      <c r="N17" s="100" t="s">
        <v>113</v>
      </c>
      <c r="O17" s="99" t="s">
        <v>122</v>
      </c>
      <c r="P17" s="100" t="s">
        <v>113</v>
      </c>
      <c r="Q17" s="15" t="s">
        <v>114</v>
      </c>
      <c r="R17" s="15" t="s">
        <v>115</v>
      </c>
    </row>
    <row r="18" spans="1:22" s="14" customFormat="1">
      <c r="A18" s="94"/>
      <c r="B18" s="87"/>
      <c r="C18" s="94"/>
      <c r="D18" s="94"/>
      <c r="E18" s="16" t="s">
        <v>20</v>
      </c>
      <c r="F18" s="16" t="s">
        <v>21</v>
      </c>
      <c r="G18" s="16" t="s">
        <v>20</v>
      </c>
      <c r="H18" s="16" t="s">
        <v>21</v>
      </c>
      <c r="I18" s="16" t="s">
        <v>20</v>
      </c>
      <c r="J18" s="16" t="s">
        <v>21</v>
      </c>
      <c r="K18" s="16" t="s">
        <v>20</v>
      </c>
      <c r="L18" s="16" t="s">
        <v>21</v>
      </c>
      <c r="M18" s="16" t="s">
        <v>20</v>
      </c>
      <c r="N18" s="16" t="s">
        <v>21</v>
      </c>
      <c r="O18" s="16" t="s">
        <v>20</v>
      </c>
      <c r="P18" s="16" t="s">
        <v>21</v>
      </c>
      <c r="Q18" s="16" t="s">
        <v>20</v>
      </c>
      <c r="R18" s="16" t="s">
        <v>21</v>
      </c>
    </row>
    <row r="19" spans="1:22" s="18" customFormat="1" ht="12.75">
      <c r="A19" s="17">
        <v>1</v>
      </c>
      <c r="B19" s="17">
        <v>2</v>
      </c>
      <c r="C19" s="17">
        <v>3</v>
      </c>
      <c r="D19" s="17">
        <v>4</v>
      </c>
      <c r="E19" s="17">
        <v>5</v>
      </c>
      <c r="F19" s="17">
        <v>6</v>
      </c>
      <c r="G19" s="17">
        <v>7</v>
      </c>
      <c r="H19" s="17">
        <v>8</v>
      </c>
      <c r="I19" s="17">
        <v>9</v>
      </c>
      <c r="J19" s="17">
        <v>10</v>
      </c>
      <c r="K19" s="17">
        <v>11</v>
      </c>
      <c r="L19" s="17">
        <v>12</v>
      </c>
      <c r="M19" s="17">
        <v>13</v>
      </c>
      <c r="N19" s="17">
        <v>14</v>
      </c>
      <c r="O19" s="17">
        <v>15</v>
      </c>
      <c r="P19" s="17">
        <v>16</v>
      </c>
      <c r="Q19" s="17">
        <v>17</v>
      </c>
      <c r="R19" s="17">
        <v>18</v>
      </c>
    </row>
    <row r="20" spans="1:22" s="22" customFormat="1" ht="26.25" customHeight="1">
      <c r="A20" s="19" t="s">
        <v>22</v>
      </c>
      <c r="B20" s="37"/>
      <c r="C20" s="20" t="s">
        <v>23</v>
      </c>
      <c r="D20" s="21">
        <f t="shared" ref="D20:D43" si="0">E20+F20</f>
        <v>258381</v>
      </c>
      <c r="E20" s="21">
        <f>G20+I20+K20+O20+Q20+M20</f>
        <v>118114</v>
      </c>
      <c r="F20" s="21">
        <f>H20+J20+L20+P20+R20+N20</f>
        <v>140267</v>
      </c>
      <c r="G20" s="21">
        <f t="shared" ref="G20:R20" si="1">SUM(G21:G43)</f>
        <v>888</v>
      </c>
      <c r="H20" s="21">
        <f t="shared" si="1"/>
        <v>840</v>
      </c>
      <c r="I20" s="21">
        <f t="shared" si="1"/>
        <v>4670</v>
      </c>
      <c r="J20" s="21">
        <f t="shared" si="1"/>
        <v>4497</v>
      </c>
      <c r="K20" s="21">
        <f t="shared" si="1"/>
        <v>22324</v>
      </c>
      <c r="L20" s="21">
        <f t="shared" si="1"/>
        <v>20906</v>
      </c>
      <c r="M20" s="21">
        <f t="shared" si="1"/>
        <v>46456</v>
      </c>
      <c r="N20" s="21">
        <f t="shared" si="1"/>
        <v>48498</v>
      </c>
      <c r="O20" s="21">
        <f t="shared" si="1"/>
        <v>31202</v>
      </c>
      <c r="P20" s="21">
        <f t="shared" si="1"/>
        <v>36138</v>
      </c>
      <c r="Q20" s="21">
        <f t="shared" si="1"/>
        <v>12574</v>
      </c>
      <c r="R20" s="21">
        <f t="shared" si="1"/>
        <v>29388</v>
      </c>
      <c r="U20" s="23"/>
      <c r="V20" s="23"/>
    </row>
    <row r="21" spans="1:22" s="28" customFormat="1" ht="17.100000000000001" customHeight="1">
      <c r="A21" s="24">
        <v>1</v>
      </c>
      <c r="B21" s="38" t="s">
        <v>49</v>
      </c>
      <c r="C21" s="25" t="s">
        <v>24</v>
      </c>
      <c r="D21" s="26">
        <f t="shared" si="0"/>
        <v>424</v>
      </c>
      <c r="E21" s="27">
        <f>G21+I21+K21+O21+Q21+M21</f>
        <v>103</v>
      </c>
      <c r="F21" s="27">
        <f>H21+J21+L21+P21+R21+N21</f>
        <v>321</v>
      </c>
      <c r="G21" s="27">
        <v>0</v>
      </c>
      <c r="H21" s="27">
        <v>0</v>
      </c>
      <c r="I21" s="27">
        <v>0</v>
      </c>
      <c r="J21" s="27">
        <v>0</v>
      </c>
      <c r="K21" s="27">
        <v>0</v>
      </c>
      <c r="L21" s="27">
        <v>0</v>
      </c>
      <c r="M21" s="27">
        <v>48</v>
      </c>
      <c r="N21" s="27">
        <v>146</v>
      </c>
      <c r="O21" s="27">
        <v>36</v>
      </c>
      <c r="P21" s="27">
        <v>154</v>
      </c>
      <c r="Q21" s="27">
        <v>19</v>
      </c>
      <c r="R21" s="27">
        <v>21</v>
      </c>
      <c r="U21" s="29"/>
      <c r="V21" s="29"/>
    </row>
    <row r="22" spans="1:22" s="28" customFormat="1" ht="17.100000000000001" customHeight="1">
      <c r="A22" s="24">
        <v>2</v>
      </c>
      <c r="B22" s="38" t="s">
        <v>50</v>
      </c>
      <c r="C22" s="25" t="s">
        <v>25</v>
      </c>
      <c r="D22" s="26">
        <f t="shared" si="0"/>
        <v>28437</v>
      </c>
      <c r="E22" s="27">
        <f t="shared" ref="E22:E43" si="2">G22+I22+K22+O22+Q22+M22</f>
        <v>12803</v>
      </c>
      <c r="F22" s="27">
        <f t="shared" ref="F22:F43" si="3">H22+J22+L22+P22+R22+N22</f>
        <v>15634</v>
      </c>
      <c r="G22" s="27">
        <v>1</v>
      </c>
      <c r="H22" s="27">
        <v>4</v>
      </c>
      <c r="I22" s="27">
        <v>176</v>
      </c>
      <c r="J22" s="27">
        <v>182</v>
      </c>
      <c r="K22" s="27">
        <v>2610</v>
      </c>
      <c r="L22" s="27">
        <v>2394</v>
      </c>
      <c r="M22" s="27">
        <v>5501</v>
      </c>
      <c r="N22" s="27">
        <v>4893</v>
      </c>
      <c r="O22" s="27">
        <v>2963</v>
      </c>
      <c r="P22" s="27">
        <v>3715</v>
      </c>
      <c r="Q22" s="27">
        <v>1552</v>
      </c>
      <c r="R22" s="27">
        <v>4446</v>
      </c>
      <c r="U22" s="29"/>
      <c r="V22" s="29"/>
    </row>
    <row r="23" spans="1:22" s="28" customFormat="1" ht="17.100000000000001" customHeight="1">
      <c r="A23" s="24">
        <v>3</v>
      </c>
      <c r="B23" s="38" t="s">
        <v>51</v>
      </c>
      <c r="C23" s="25" t="s">
        <v>26</v>
      </c>
      <c r="D23" s="26">
        <f t="shared" si="0"/>
        <v>37693</v>
      </c>
      <c r="E23" s="27">
        <f t="shared" si="2"/>
        <v>16758</v>
      </c>
      <c r="F23" s="27">
        <f t="shared" si="3"/>
        <v>20935</v>
      </c>
      <c r="G23" s="27">
        <v>125</v>
      </c>
      <c r="H23" s="27">
        <v>118</v>
      </c>
      <c r="I23" s="27">
        <v>700</v>
      </c>
      <c r="J23" s="27">
        <v>706</v>
      </c>
      <c r="K23" s="27">
        <v>3487</v>
      </c>
      <c r="L23" s="27">
        <v>3202</v>
      </c>
      <c r="M23" s="27">
        <v>5532</v>
      </c>
      <c r="N23" s="27">
        <v>5884</v>
      </c>
      <c r="O23" s="27">
        <v>4514</v>
      </c>
      <c r="P23" s="27">
        <v>5485</v>
      </c>
      <c r="Q23" s="27">
        <v>2400</v>
      </c>
      <c r="R23" s="27">
        <v>5540</v>
      </c>
      <c r="U23" s="29"/>
      <c r="V23" s="29"/>
    </row>
    <row r="24" spans="1:22" s="28" customFormat="1" ht="17.100000000000001" customHeight="1">
      <c r="A24" s="24">
        <v>4</v>
      </c>
      <c r="B24" s="38" t="s">
        <v>52</v>
      </c>
      <c r="C24" s="25" t="s">
        <v>27</v>
      </c>
      <c r="D24" s="26">
        <f t="shared" si="0"/>
        <v>6335</v>
      </c>
      <c r="E24" s="27">
        <f t="shared" si="2"/>
        <v>3114</v>
      </c>
      <c r="F24" s="27">
        <f t="shared" si="3"/>
        <v>3221</v>
      </c>
      <c r="G24" s="27">
        <v>19</v>
      </c>
      <c r="H24" s="27">
        <v>19</v>
      </c>
      <c r="I24" s="27">
        <v>133</v>
      </c>
      <c r="J24" s="27">
        <v>129</v>
      </c>
      <c r="K24" s="27">
        <v>627</v>
      </c>
      <c r="L24" s="27">
        <v>575</v>
      </c>
      <c r="M24" s="27">
        <v>1273</v>
      </c>
      <c r="N24" s="27">
        <v>1286</v>
      </c>
      <c r="O24" s="27">
        <v>888</v>
      </c>
      <c r="P24" s="27">
        <v>884</v>
      </c>
      <c r="Q24" s="27">
        <v>174</v>
      </c>
      <c r="R24" s="27">
        <v>328</v>
      </c>
      <c r="U24" s="29"/>
      <c r="V24" s="29"/>
    </row>
    <row r="25" spans="1:22" s="28" customFormat="1" ht="17.100000000000001" customHeight="1">
      <c r="A25" s="24">
        <v>5</v>
      </c>
      <c r="B25" s="38" t="s">
        <v>53</v>
      </c>
      <c r="C25" s="25" t="s">
        <v>28</v>
      </c>
      <c r="D25" s="26">
        <f t="shared" si="0"/>
        <v>8002</v>
      </c>
      <c r="E25" s="27">
        <f t="shared" si="2"/>
        <v>3689</v>
      </c>
      <c r="F25" s="27">
        <f t="shared" si="3"/>
        <v>4313</v>
      </c>
      <c r="G25" s="27">
        <v>23</v>
      </c>
      <c r="H25" s="27">
        <v>15</v>
      </c>
      <c r="I25" s="27">
        <v>114</v>
      </c>
      <c r="J25" s="27">
        <v>132</v>
      </c>
      <c r="K25" s="27">
        <v>687</v>
      </c>
      <c r="L25" s="27">
        <v>643</v>
      </c>
      <c r="M25" s="27">
        <v>1329</v>
      </c>
      <c r="N25" s="27">
        <v>1179</v>
      </c>
      <c r="O25" s="27">
        <v>1069</v>
      </c>
      <c r="P25" s="27">
        <v>1203</v>
      </c>
      <c r="Q25" s="27">
        <v>467</v>
      </c>
      <c r="R25" s="27">
        <v>1141</v>
      </c>
      <c r="U25" s="29"/>
      <c r="V25" s="29"/>
    </row>
    <row r="26" spans="1:22" s="28" customFormat="1" ht="17.100000000000001" customHeight="1">
      <c r="A26" s="24">
        <v>6</v>
      </c>
      <c r="B26" s="38" t="s">
        <v>54</v>
      </c>
      <c r="C26" s="25" t="s">
        <v>29</v>
      </c>
      <c r="D26" s="26">
        <f t="shared" si="0"/>
        <v>41607</v>
      </c>
      <c r="E26" s="27">
        <f t="shared" si="2"/>
        <v>18788</v>
      </c>
      <c r="F26" s="27">
        <f t="shared" si="3"/>
        <v>22819</v>
      </c>
      <c r="G26" s="27">
        <v>177</v>
      </c>
      <c r="H26" s="27">
        <v>147</v>
      </c>
      <c r="I26" s="27">
        <v>857</v>
      </c>
      <c r="J26" s="27">
        <v>769</v>
      </c>
      <c r="K26" s="27">
        <v>3458</v>
      </c>
      <c r="L26" s="27">
        <v>3219</v>
      </c>
      <c r="M26" s="27">
        <v>7326</v>
      </c>
      <c r="N26" s="27">
        <v>7162</v>
      </c>
      <c r="O26" s="27">
        <v>4750</v>
      </c>
      <c r="P26" s="27">
        <v>5917</v>
      </c>
      <c r="Q26" s="27">
        <v>2220</v>
      </c>
      <c r="R26" s="27">
        <v>5605</v>
      </c>
      <c r="U26" s="29"/>
      <c r="V26" s="29"/>
    </row>
    <row r="27" spans="1:22" s="28" customFormat="1" ht="17.100000000000001" customHeight="1">
      <c r="A27" s="24">
        <v>7</v>
      </c>
      <c r="B27" s="38" t="s">
        <v>55</v>
      </c>
      <c r="C27" s="25" t="s">
        <v>30</v>
      </c>
      <c r="D27" s="26">
        <f t="shared" si="0"/>
        <v>15583</v>
      </c>
      <c r="E27" s="27">
        <f t="shared" si="2"/>
        <v>6813</v>
      </c>
      <c r="F27" s="27">
        <f t="shared" si="3"/>
        <v>8770</v>
      </c>
      <c r="G27" s="27">
        <v>96</v>
      </c>
      <c r="H27" s="27">
        <v>109</v>
      </c>
      <c r="I27" s="27">
        <v>396</v>
      </c>
      <c r="J27" s="27">
        <v>339</v>
      </c>
      <c r="K27" s="27">
        <v>1390</v>
      </c>
      <c r="L27" s="27">
        <v>1250</v>
      </c>
      <c r="M27" s="27">
        <v>2675</v>
      </c>
      <c r="N27" s="27">
        <v>3071</v>
      </c>
      <c r="O27" s="27">
        <v>1578</v>
      </c>
      <c r="P27" s="27">
        <v>2066</v>
      </c>
      <c r="Q27" s="27">
        <v>678</v>
      </c>
      <c r="R27" s="27">
        <v>1935</v>
      </c>
      <c r="U27" s="29"/>
      <c r="V27" s="29"/>
    </row>
    <row r="28" spans="1:22" s="28" customFormat="1" ht="17.100000000000001" customHeight="1">
      <c r="A28" s="24">
        <v>8</v>
      </c>
      <c r="B28" s="38" t="s">
        <v>56</v>
      </c>
      <c r="C28" s="25" t="s">
        <v>31</v>
      </c>
      <c r="D28" s="26">
        <f t="shared" si="0"/>
        <v>289</v>
      </c>
      <c r="E28" s="27">
        <f t="shared" si="2"/>
        <v>208</v>
      </c>
      <c r="F28" s="27">
        <f t="shared" si="3"/>
        <v>81</v>
      </c>
      <c r="G28" s="27">
        <v>2</v>
      </c>
      <c r="H28" s="27">
        <v>0</v>
      </c>
      <c r="I28" s="27">
        <v>2</v>
      </c>
      <c r="J28" s="27">
        <v>1</v>
      </c>
      <c r="K28" s="27">
        <v>6</v>
      </c>
      <c r="L28" s="27">
        <v>9</v>
      </c>
      <c r="M28" s="27">
        <v>111</v>
      </c>
      <c r="N28" s="27">
        <v>46</v>
      </c>
      <c r="O28" s="27">
        <v>76</v>
      </c>
      <c r="P28" s="27">
        <v>21</v>
      </c>
      <c r="Q28" s="27">
        <v>11</v>
      </c>
      <c r="R28" s="27">
        <v>4</v>
      </c>
      <c r="U28" s="29"/>
      <c r="V28" s="29"/>
    </row>
    <row r="29" spans="1:22" s="28" customFormat="1" ht="17.100000000000001" customHeight="1">
      <c r="A29" s="24">
        <v>9</v>
      </c>
      <c r="B29" s="38" t="s">
        <v>57</v>
      </c>
      <c r="C29" s="25" t="s">
        <v>32</v>
      </c>
      <c r="D29" s="26">
        <f t="shared" si="0"/>
        <v>18220</v>
      </c>
      <c r="E29" s="27">
        <f t="shared" si="2"/>
        <v>7963</v>
      </c>
      <c r="F29" s="27">
        <f t="shared" si="3"/>
        <v>10257</v>
      </c>
      <c r="G29" s="27">
        <v>11</v>
      </c>
      <c r="H29" s="27">
        <v>10</v>
      </c>
      <c r="I29" s="27">
        <v>203</v>
      </c>
      <c r="J29" s="27">
        <v>222</v>
      </c>
      <c r="K29" s="27">
        <v>2047</v>
      </c>
      <c r="L29" s="27">
        <v>2002</v>
      </c>
      <c r="M29" s="27">
        <v>3146</v>
      </c>
      <c r="N29" s="27">
        <v>4003</v>
      </c>
      <c r="O29" s="27">
        <v>1891</v>
      </c>
      <c r="P29" s="27">
        <v>2532</v>
      </c>
      <c r="Q29" s="27">
        <v>665</v>
      </c>
      <c r="R29" s="27">
        <v>1488</v>
      </c>
      <c r="U29" s="29"/>
      <c r="V29" s="29"/>
    </row>
    <row r="30" spans="1:22" s="28" customFormat="1" ht="17.100000000000001" customHeight="1">
      <c r="A30" s="24">
        <v>10</v>
      </c>
      <c r="B30" s="38" t="s">
        <v>58</v>
      </c>
      <c r="C30" s="25" t="s">
        <v>33</v>
      </c>
      <c r="D30" s="26">
        <f t="shared" si="0"/>
        <v>23896</v>
      </c>
      <c r="E30" s="27">
        <f t="shared" si="2"/>
        <v>10939</v>
      </c>
      <c r="F30" s="27">
        <f t="shared" si="3"/>
        <v>12957</v>
      </c>
      <c r="G30" s="27">
        <v>0</v>
      </c>
      <c r="H30" s="27">
        <v>0</v>
      </c>
      <c r="I30" s="27">
        <v>0</v>
      </c>
      <c r="J30" s="27">
        <v>0</v>
      </c>
      <c r="K30" s="27">
        <v>0</v>
      </c>
      <c r="L30" s="27">
        <v>0</v>
      </c>
      <c r="M30" s="27">
        <v>5713</v>
      </c>
      <c r="N30" s="27">
        <v>6250</v>
      </c>
      <c r="O30" s="27">
        <v>3920</v>
      </c>
      <c r="P30" s="27">
        <v>4175</v>
      </c>
      <c r="Q30" s="27">
        <v>1306</v>
      </c>
      <c r="R30" s="27">
        <v>2532</v>
      </c>
      <c r="U30" s="29"/>
      <c r="V30" s="29"/>
    </row>
    <row r="31" spans="1:22" s="28" customFormat="1" ht="17.100000000000001" customHeight="1">
      <c r="A31" s="24">
        <v>11</v>
      </c>
      <c r="B31" s="38" t="s">
        <v>112</v>
      </c>
      <c r="C31" s="25" t="s">
        <v>111</v>
      </c>
      <c r="D31" s="26">
        <f t="shared" si="0"/>
        <v>22236</v>
      </c>
      <c r="E31" s="27">
        <f t="shared" si="2"/>
        <v>10025</v>
      </c>
      <c r="F31" s="27">
        <f t="shared" si="3"/>
        <v>12211</v>
      </c>
      <c r="G31" s="27">
        <v>0</v>
      </c>
      <c r="H31" s="27">
        <v>0</v>
      </c>
      <c r="I31" s="27">
        <v>0</v>
      </c>
      <c r="J31" s="27">
        <v>0</v>
      </c>
      <c r="K31" s="27">
        <v>0</v>
      </c>
      <c r="L31" s="27">
        <v>0</v>
      </c>
      <c r="M31" s="27">
        <v>5103</v>
      </c>
      <c r="N31" s="27">
        <v>5096</v>
      </c>
      <c r="O31" s="27">
        <v>3612</v>
      </c>
      <c r="P31" s="27">
        <v>4060</v>
      </c>
      <c r="Q31" s="27">
        <v>1310</v>
      </c>
      <c r="R31" s="27">
        <v>3055</v>
      </c>
      <c r="U31" s="29"/>
      <c r="V31" s="29"/>
    </row>
    <row r="32" spans="1:22" s="28" customFormat="1" ht="17.100000000000001" customHeight="1">
      <c r="A32" s="24">
        <v>12</v>
      </c>
      <c r="B32" s="38" t="s">
        <v>59</v>
      </c>
      <c r="C32" s="25" t="s">
        <v>34</v>
      </c>
      <c r="D32" s="26">
        <f t="shared" si="0"/>
        <v>4518</v>
      </c>
      <c r="E32" s="27">
        <f t="shared" si="2"/>
        <v>2286</v>
      </c>
      <c r="F32" s="27">
        <f t="shared" si="3"/>
        <v>2232</v>
      </c>
      <c r="G32" s="27">
        <v>79</v>
      </c>
      <c r="H32" s="27">
        <v>70</v>
      </c>
      <c r="I32" s="27">
        <v>437</v>
      </c>
      <c r="J32" s="27">
        <v>447</v>
      </c>
      <c r="K32" s="27">
        <v>1770</v>
      </c>
      <c r="L32" s="27">
        <v>1715</v>
      </c>
      <c r="M32" s="27">
        <v>0</v>
      </c>
      <c r="N32" s="27">
        <v>0</v>
      </c>
      <c r="O32" s="27">
        <v>0</v>
      </c>
      <c r="P32" s="27">
        <v>0</v>
      </c>
      <c r="Q32" s="27">
        <v>0</v>
      </c>
      <c r="R32" s="27">
        <v>0</v>
      </c>
      <c r="U32" s="29"/>
      <c r="V32" s="29"/>
    </row>
    <row r="33" spans="1:22" s="28" customFormat="1" ht="17.100000000000001" customHeight="1">
      <c r="A33" s="24">
        <v>13</v>
      </c>
      <c r="B33" s="38" t="s">
        <v>60</v>
      </c>
      <c r="C33" s="25" t="s">
        <v>35</v>
      </c>
      <c r="D33" s="26">
        <f t="shared" si="0"/>
        <v>3262</v>
      </c>
      <c r="E33" s="27">
        <f t="shared" si="2"/>
        <v>1644</v>
      </c>
      <c r="F33" s="27">
        <f t="shared" si="3"/>
        <v>1618</v>
      </c>
      <c r="G33" s="27">
        <v>58</v>
      </c>
      <c r="H33" s="27">
        <v>62</v>
      </c>
      <c r="I33" s="27">
        <v>325</v>
      </c>
      <c r="J33" s="27">
        <v>322</v>
      </c>
      <c r="K33" s="27">
        <v>1261</v>
      </c>
      <c r="L33" s="27">
        <v>1234</v>
      </c>
      <c r="M33" s="27">
        <v>0</v>
      </c>
      <c r="N33" s="27">
        <v>0</v>
      </c>
      <c r="O33" s="27">
        <v>0</v>
      </c>
      <c r="P33" s="27">
        <v>0</v>
      </c>
      <c r="Q33" s="27">
        <v>0</v>
      </c>
      <c r="R33" s="27">
        <v>0</v>
      </c>
      <c r="U33" s="29"/>
      <c r="V33" s="29"/>
    </row>
    <row r="34" spans="1:22" s="28" customFormat="1" ht="17.100000000000001" customHeight="1">
      <c r="A34" s="24">
        <v>14</v>
      </c>
      <c r="B34" s="38" t="s">
        <v>61</v>
      </c>
      <c r="C34" s="25" t="s">
        <v>36</v>
      </c>
      <c r="D34" s="26">
        <f t="shared" si="0"/>
        <v>3221</v>
      </c>
      <c r="E34" s="27">
        <f t="shared" si="2"/>
        <v>1637</v>
      </c>
      <c r="F34" s="27">
        <f t="shared" si="3"/>
        <v>1584</v>
      </c>
      <c r="G34" s="27">
        <v>52</v>
      </c>
      <c r="H34" s="27">
        <v>61</v>
      </c>
      <c r="I34" s="27">
        <v>318</v>
      </c>
      <c r="J34" s="27">
        <v>290</v>
      </c>
      <c r="K34" s="27">
        <v>1267</v>
      </c>
      <c r="L34" s="27">
        <v>1233</v>
      </c>
      <c r="M34" s="27">
        <v>0</v>
      </c>
      <c r="N34" s="27">
        <v>0</v>
      </c>
      <c r="O34" s="27">
        <v>0</v>
      </c>
      <c r="P34" s="27">
        <v>0</v>
      </c>
      <c r="Q34" s="27">
        <v>0</v>
      </c>
      <c r="R34" s="27">
        <v>0</v>
      </c>
      <c r="U34" s="29"/>
      <c r="V34" s="29"/>
    </row>
    <row r="35" spans="1:22" s="28" customFormat="1" ht="17.100000000000001" customHeight="1">
      <c r="A35" s="24">
        <v>15</v>
      </c>
      <c r="B35" s="38" t="s">
        <v>62</v>
      </c>
      <c r="C35" s="25" t="s">
        <v>37</v>
      </c>
      <c r="D35" s="26">
        <f t="shared" si="0"/>
        <v>8732</v>
      </c>
      <c r="E35" s="27">
        <f t="shared" si="2"/>
        <v>3909</v>
      </c>
      <c r="F35" s="27">
        <f t="shared" si="3"/>
        <v>4823</v>
      </c>
      <c r="G35" s="27">
        <v>32</v>
      </c>
      <c r="H35" s="27">
        <v>31</v>
      </c>
      <c r="I35" s="27">
        <v>193</v>
      </c>
      <c r="J35" s="27">
        <v>200</v>
      </c>
      <c r="K35" s="27">
        <v>832</v>
      </c>
      <c r="L35" s="27">
        <v>763</v>
      </c>
      <c r="M35" s="27">
        <v>1196</v>
      </c>
      <c r="N35" s="27">
        <v>1965</v>
      </c>
      <c r="O35" s="27">
        <v>1269</v>
      </c>
      <c r="P35" s="27">
        <v>1378</v>
      </c>
      <c r="Q35" s="27">
        <v>387</v>
      </c>
      <c r="R35" s="27">
        <v>486</v>
      </c>
      <c r="U35" s="29"/>
      <c r="V35" s="29"/>
    </row>
    <row r="36" spans="1:22" s="28" customFormat="1" ht="17.100000000000001" customHeight="1">
      <c r="A36" s="24">
        <v>16</v>
      </c>
      <c r="B36" s="38" t="s">
        <v>63</v>
      </c>
      <c r="C36" s="25" t="s">
        <v>38</v>
      </c>
      <c r="D36" s="26">
        <f t="shared" si="0"/>
        <v>2423</v>
      </c>
      <c r="E36" s="27">
        <f t="shared" si="2"/>
        <v>1050</v>
      </c>
      <c r="F36" s="27">
        <f t="shared" si="3"/>
        <v>1373</v>
      </c>
      <c r="G36" s="27">
        <v>1</v>
      </c>
      <c r="H36" s="27">
        <v>0</v>
      </c>
      <c r="I36" s="27">
        <v>8</v>
      </c>
      <c r="J36" s="27">
        <v>4</v>
      </c>
      <c r="K36" s="27">
        <v>208</v>
      </c>
      <c r="L36" s="27">
        <v>157</v>
      </c>
      <c r="M36" s="27">
        <v>488</v>
      </c>
      <c r="N36" s="27">
        <v>472</v>
      </c>
      <c r="O36" s="27">
        <v>223</v>
      </c>
      <c r="P36" s="27">
        <v>366</v>
      </c>
      <c r="Q36" s="27">
        <v>122</v>
      </c>
      <c r="R36" s="27">
        <v>374</v>
      </c>
      <c r="U36" s="29"/>
      <c r="V36" s="29"/>
    </row>
    <row r="37" spans="1:22" s="28" customFormat="1" ht="17.100000000000001" customHeight="1">
      <c r="A37" s="24">
        <v>17</v>
      </c>
      <c r="B37" s="38" t="s">
        <v>64</v>
      </c>
      <c r="C37" s="25" t="s">
        <v>39</v>
      </c>
      <c r="D37" s="26">
        <f t="shared" si="0"/>
        <v>21408</v>
      </c>
      <c r="E37" s="27">
        <f t="shared" si="2"/>
        <v>9591</v>
      </c>
      <c r="F37" s="27">
        <f t="shared" si="3"/>
        <v>11817</v>
      </c>
      <c r="G37" s="27">
        <v>175</v>
      </c>
      <c r="H37" s="27">
        <v>160</v>
      </c>
      <c r="I37" s="27">
        <v>781</v>
      </c>
      <c r="J37" s="27">
        <v>728</v>
      </c>
      <c r="K37" s="27">
        <v>2594</v>
      </c>
      <c r="L37" s="27">
        <v>2430</v>
      </c>
      <c r="M37" s="27">
        <v>3422</v>
      </c>
      <c r="N37" s="27">
        <v>4814</v>
      </c>
      <c r="O37" s="27">
        <v>2040</v>
      </c>
      <c r="P37" s="27">
        <v>2424</v>
      </c>
      <c r="Q37" s="27">
        <v>579</v>
      </c>
      <c r="R37" s="27">
        <v>1261</v>
      </c>
      <c r="U37" s="29"/>
      <c r="V37" s="29"/>
    </row>
    <row r="38" spans="1:22" s="28" customFormat="1" ht="17.100000000000001" customHeight="1">
      <c r="A38" s="24">
        <v>18</v>
      </c>
      <c r="B38" s="38" t="s">
        <v>65</v>
      </c>
      <c r="C38" s="25" t="s">
        <v>40</v>
      </c>
      <c r="D38" s="26">
        <f t="shared" si="0"/>
        <v>1704</v>
      </c>
      <c r="E38" s="27">
        <f t="shared" si="2"/>
        <v>582</v>
      </c>
      <c r="F38" s="27">
        <f t="shared" si="3"/>
        <v>1122</v>
      </c>
      <c r="G38" s="27">
        <v>0</v>
      </c>
      <c r="H38" s="27">
        <v>0</v>
      </c>
      <c r="I38" s="27">
        <v>0</v>
      </c>
      <c r="J38" s="27">
        <v>0</v>
      </c>
      <c r="K38" s="27">
        <v>0</v>
      </c>
      <c r="L38" s="27">
        <v>0</v>
      </c>
      <c r="M38" s="27">
        <v>282</v>
      </c>
      <c r="N38" s="27">
        <v>359</v>
      </c>
      <c r="O38" s="27">
        <v>177</v>
      </c>
      <c r="P38" s="27">
        <v>402</v>
      </c>
      <c r="Q38" s="27">
        <v>123</v>
      </c>
      <c r="R38" s="27">
        <v>361</v>
      </c>
      <c r="U38" s="29"/>
      <c r="V38" s="29"/>
    </row>
    <row r="39" spans="1:22" s="28" customFormat="1" ht="17.100000000000001" customHeight="1">
      <c r="A39" s="24">
        <v>19</v>
      </c>
      <c r="B39" s="38" t="s">
        <v>66</v>
      </c>
      <c r="C39" s="25" t="s">
        <v>41</v>
      </c>
      <c r="D39" s="26">
        <f t="shared" si="0"/>
        <v>681</v>
      </c>
      <c r="E39" s="27">
        <f t="shared" si="2"/>
        <v>400</v>
      </c>
      <c r="F39" s="27">
        <f t="shared" si="3"/>
        <v>281</v>
      </c>
      <c r="G39" s="27">
        <v>0</v>
      </c>
      <c r="H39" s="27">
        <v>0</v>
      </c>
      <c r="I39" s="27">
        <v>0</v>
      </c>
      <c r="J39" s="27">
        <v>0</v>
      </c>
      <c r="K39" s="27">
        <v>0</v>
      </c>
      <c r="L39" s="27">
        <v>0</v>
      </c>
      <c r="M39" s="27">
        <v>47</v>
      </c>
      <c r="N39" s="27">
        <v>97</v>
      </c>
      <c r="O39" s="27">
        <v>277</v>
      </c>
      <c r="P39" s="27">
        <v>144</v>
      </c>
      <c r="Q39" s="27">
        <v>76</v>
      </c>
      <c r="R39" s="27">
        <v>40</v>
      </c>
      <c r="U39" s="29"/>
      <c r="V39" s="29"/>
    </row>
    <row r="40" spans="1:22" s="28" customFormat="1" ht="17.100000000000001" customHeight="1">
      <c r="A40" s="24">
        <v>20</v>
      </c>
      <c r="B40" s="38" t="s">
        <v>67</v>
      </c>
      <c r="C40" s="25" t="s">
        <v>118</v>
      </c>
      <c r="D40" s="26">
        <f t="shared" si="0"/>
        <v>6222</v>
      </c>
      <c r="E40" s="27">
        <f t="shared" si="2"/>
        <v>3449</v>
      </c>
      <c r="F40" s="27">
        <f t="shared" si="3"/>
        <v>2773</v>
      </c>
      <c r="G40" s="27">
        <v>0</v>
      </c>
      <c r="H40" s="27">
        <v>0</v>
      </c>
      <c r="I40" s="27">
        <v>0</v>
      </c>
      <c r="J40" s="27">
        <v>0</v>
      </c>
      <c r="K40" s="27">
        <v>0</v>
      </c>
      <c r="L40" s="27">
        <v>0</v>
      </c>
      <c r="M40" s="27">
        <v>1641</v>
      </c>
      <c r="N40" s="27">
        <v>977</v>
      </c>
      <c r="O40" s="27">
        <v>1362</v>
      </c>
      <c r="P40" s="27">
        <v>1095</v>
      </c>
      <c r="Q40" s="27">
        <v>446</v>
      </c>
      <c r="R40" s="27">
        <v>701</v>
      </c>
      <c r="U40" s="29"/>
      <c r="V40" s="29"/>
    </row>
    <row r="41" spans="1:22" s="28" customFormat="1" ht="17.100000000000001" customHeight="1">
      <c r="A41" s="24">
        <v>21</v>
      </c>
      <c r="B41" s="38" t="s">
        <v>68</v>
      </c>
      <c r="C41" s="25" t="s">
        <v>119</v>
      </c>
      <c r="D41" s="26">
        <f t="shared" si="0"/>
        <v>0</v>
      </c>
      <c r="E41" s="27">
        <f t="shared" si="2"/>
        <v>0</v>
      </c>
      <c r="F41" s="27">
        <f t="shared" si="3"/>
        <v>0</v>
      </c>
      <c r="G41" s="27">
        <v>0</v>
      </c>
      <c r="H41" s="27">
        <v>0</v>
      </c>
      <c r="I41" s="27">
        <v>0</v>
      </c>
      <c r="J41" s="27">
        <v>0</v>
      </c>
      <c r="K41" s="27">
        <v>0</v>
      </c>
      <c r="L41" s="27">
        <v>0</v>
      </c>
      <c r="M41" s="27">
        <v>0</v>
      </c>
      <c r="N41" s="27">
        <v>0</v>
      </c>
      <c r="O41" s="27">
        <v>0</v>
      </c>
      <c r="P41" s="27">
        <v>0</v>
      </c>
      <c r="Q41" s="27">
        <v>0</v>
      </c>
      <c r="R41" s="27">
        <v>0</v>
      </c>
      <c r="U41" s="29"/>
      <c r="V41" s="29"/>
    </row>
    <row r="42" spans="1:22" s="28" customFormat="1" ht="17.100000000000001" customHeight="1">
      <c r="A42" s="24">
        <v>22</v>
      </c>
      <c r="B42" s="38" t="s">
        <v>69</v>
      </c>
      <c r="C42" s="25" t="s">
        <v>42</v>
      </c>
      <c r="D42" s="26">
        <f t="shared" si="0"/>
        <v>0</v>
      </c>
      <c r="E42" s="27">
        <f t="shared" si="2"/>
        <v>0</v>
      </c>
      <c r="F42" s="27">
        <f t="shared" si="3"/>
        <v>0</v>
      </c>
      <c r="G42" s="27">
        <v>0</v>
      </c>
      <c r="H42" s="27">
        <v>0</v>
      </c>
      <c r="I42" s="27">
        <v>0</v>
      </c>
      <c r="J42" s="27">
        <v>0</v>
      </c>
      <c r="K42" s="27">
        <v>0</v>
      </c>
      <c r="L42" s="27">
        <v>0</v>
      </c>
      <c r="M42" s="27">
        <v>0</v>
      </c>
      <c r="N42" s="27">
        <v>0</v>
      </c>
      <c r="O42" s="27">
        <v>0</v>
      </c>
      <c r="P42" s="27">
        <v>0</v>
      </c>
      <c r="Q42" s="27">
        <v>0</v>
      </c>
      <c r="R42" s="27">
        <v>0</v>
      </c>
      <c r="U42" s="29"/>
      <c r="V42" s="29"/>
    </row>
    <row r="43" spans="1:22" s="28" customFormat="1" ht="17.100000000000001" customHeight="1">
      <c r="A43" s="24">
        <v>23</v>
      </c>
      <c r="B43" s="38" t="s">
        <v>117</v>
      </c>
      <c r="C43" s="25" t="s">
        <v>116</v>
      </c>
      <c r="D43" s="26">
        <f t="shared" si="0"/>
        <v>3488</v>
      </c>
      <c r="E43" s="27">
        <f t="shared" si="2"/>
        <v>2363</v>
      </c>
      <c r="F43" s="27">
        <f t="shared" si="3"/>
        <v>1125</v>
      </c>
      <c r="G43" s="27">
        <v>37</v>
      </c>
      <c r="H43" s="27">
        <v>34</v>
      </c>
      <c r="I43" s="27">
        <v>27</v>
      </c>
      <c r="J43" s="27">
        <v>26</v>
      </c>
      <c r="K43" s="27">
        <v>80</v>
      </c>
      <c r="L43" s="27">
        <v>80</v>
      </c>
      <c r="M43" s="27">
        <v>1623</v>
      </c>
      <c r="N43" s="27">
        <v>798</v>
      </c>
      <c r="O43" s="27">
        <v>557</v>
      </c>
      <c r="P43" s="27">
        <v>117</v>
      </c>
      <c r="Q43" s="27">
        <v>39</v>
      </c>
      <c r="R43" s="27">
        <v>70</v>
      </c>
      <c r="U43" s="29"/>
      <c r="V43" s="29"/>
    </row>
    <row r="44" spans="1:22" s="22" customFormat="1" ht="26.25" customHeight="1">
      <c r="A44" s="19" t="s">
        <v>73</v>
      </c>
      <c r="B44" s="37"/>
      <c r="C44" s="20" t="s">
        <v>74</v>
      </c>
      <c r="D44" s="21">
        <f t="shared" ref="D44:D47" si="4">E44+F44</f>
        <v>258381</v>
      </c>
      <c r="E44" s="21">
        <f>G44+I44+K44+O44+Q44+M44</f>
        <v>118114</v>
      </c>
      <c r="F44" s="21">
        <f>H44+J44+L44+P44+R44+N44</f>
        <v>140267</v>
      </c>
      <c r="G44" s="21">
        <f t="shared" ref="G44:R44" si="5">SUM(G45:G48)</f>
        <v>888</v>
      </c>
      <c r="H44" s="21">
        <f t="shared" si="5"/>
        <v>840</v>
      </c>
      <c r="I44" s="21">
        <f t="shared" si="5"/>
        <v>4670</v>
      </c>
      <c r="J44" s="21">
        <f t="shared" si="5"/>
        <v>4497</v>
      </c>
      <c r="K44" s="21">
        <f t="shared" si="5"/>
        <v>22324</v>
      </c>
      <c r="L44" s="21">
        <f t="shared" si="5"/>
        <v>20906</v>
      </c>
      <c r="M44" s="21">
        <f t="shared" si="5"/>
        <v>46456</v>
      </c>
      <c r="N44" s="21">
        <f t="shared" si="5"/>
        <v>48498</v>
      </c>
      <c r="O44" s="21">
        <f t="shared" si="5"/>
        <v>31202</v>
      </c>
      <c r="P44" s="21">
        <f t="shared" si="5"/>
        <v>36138</v>
      </c>
      <c r="Q44" s="21">
        <f t="shared" si="5"/>
        <v>12574</v>
      </c>
      <c r="R44" s="21">
        <f t="shared" si="5"/>
        <v>29388</v>
      </c>
      <c r="U44" s="23"/>
      <c r="V44" s="23"/>
    </row>
    <row r="45" spans="1:22" s="22" customFormat="1" ht="17.100000000000001" customHeight="1">
      <c r="A45" s="24">
        <v>1</v>
      </c>
      <c r="B45" s="38" t="s">
        <v>110</v>
      </c>
      <c r="C45" s="25" t="s">
        <v>109</v>
      </c>
      <c r="D45" s="26">
        <f t="shared" si="4"/>
        <v>226366</v>
      </c>
      <c r="E45" s="27">
        <f t="shared" ref="E45:E47" si="6">G45+I45+K45+O45+Q45+M45</f>
        <v>103823</v>
      </c>
      <c r="F45" s="27">
        <f t="shared" ref="F45:F47" si="7">H45+J45+L45+P45+R45+N45</f>
        <v>122543</v>
      </c>
      <c r="G45" s="58">
        <f>'Прил. 11 АЛЬФА'!F20+'Прил. 11 АЛЬФА'!F22+'Прил. 11 АЛЬФА'!F28+'Прил. 11 АЛЬФА'!F40+'Прил. 11 АЛЬФА'!F42+'Прил. 11 АЛЬФА'!F25+'Прил. 11 АЛЬФА'!F27+'Прил. 11 АЛЬФА'!F39+'Прил. 11 АЛЬФА'!F41+'Прил. 11 АЛЬФА'!F33+'Прил. 11 АЛЬФА'!F34+'Прил. 11 АЛЬФА'!F35+'Прил. 11 АЛЬФА'!F38</f>
        <v>680</v>
      </c>
      <c r="H45" s="58">
        <f>'Прил. 11 АЛЬФА'!G20+'Прил. 11 АЛЬФА'!G22+'Прил. 11 АЛЬФА'!G28+'Прил. 11 АЛЬФА'!G40+'Прил. 11 АЛЬФА'!G42+'Прил. 11 АЛЬФА'!G25+'Прил. 11 АЛЬФА'!G27+'Прил. 11 АЛЬФА'!G39+'Прил. 11 АЛЬФА'!G41+'Прил. 11 АЛЬФА'!G33+'Прил. 11 АЛЬФА'!G34+'Прил. 11 АЛЬФА'!G35+'Прил. 11 АЛЬФА'!G38</f>
        <v>650</v>
      </c>
      <c r="I45" s="58">
        <f>'Прил. 11 АЛЬФА'!H20+'Прил. 11 АЛЬФА'!H22+'Прил. 11 АЛЬФА'!H28+'Прил. 11 АЛЬФА'!H40+'Прил. 11 АЛЬФА'!H42+'Прил. 11 АЛЬФА'!H25+'Прил. 11 АЛЬФА'!H27+'Прил. 11 АЛЬФА'!H39+'Прил. 11 АЛЬФА'!H41+'Прил. 11 АЛЬФА'!H33+'Прил. 11 АЛЬФА'!H34+'Прил. 11 АЛЬФА'!H35+'Прил. 11 АЛЬФА'!H38</f>
        <v>3688</v>
      </c>
      <c r="J45" s="58">
        <f>'Прил. 11 АЛЬФА'!I20+'Прил. 11 АЛЬФА'!I22+'Прил. 11 АЛЬФА'!I28+'Прил. 11 АЛЬФА'!I40+'Прил. 11 АЛЬФА'!I42+'Прил. 11 АЛЬФА'!I25+'Прил. 11 АЛЬФА'!I27+'Прил. 11 АЛЬФА'!I39+'Прил. 11 АЛЬФА'!I41+'Прил. 11 АЛЬФА'!I33+'Прил. 11 АЛЬФА'!I34+'Прил. 11 АЛЬФА'!I35+'Прил. 11 АЛЬФА'!I38</f>
        <v>3586</v>
      </c>
      <c r="K45" s="58">
        <f>'Прил. 11 АЛЬФА'!J20+'Прил. 11 АЛЬФА'!J22+'Прил. 11 АЛЬФА'!J28+'Прил. 11 АЛЬФА'!J40+'Прил. 11 АЛЬФА'!J42+'Прил. 11 АЛЬФА'!J25+'Прил. 11 АЛЬФА'!J27+'Прил. 11 АЛЬФА'!J39+'Прил. 11 АЛЬФА'!J41+'Прил. 11 АЛЬФА'!J33+'Прил. 11 АЛЬФА'!J34+'Прил. 11 АЛЬФА'!J35+'Прил. 11 АЛЬФА'!J38</f>
        <v>18540</v>
      </c>
      <c r="L45" s="58">
        <f>'Прил. 11 АЛЬФА'!K20+'Прил. 11 АЛЬФА'!K22+'Прил. 11 АЛЬФА'!K28+'Прил. 11 АЛЬФА'!K40+'Прил. 11 АЛЬФА'!K42+'Прил. 11 АЛЬФА'!K25+'Прил. 11 АЛЬФА'!K27+'Прил. 11 АЛЬФА'!K39+'Прил. 11 АЛЬФА'!K41+'Прил. 11 АЛЬФА'!K33+'Прил. 11 АЛЬФА'!K34+'Прил. 11 АЛЬФА'!K35+'Прил. 11 АЛЬФА'!K38</f>
        <v>17382</v>
      </c>
      <c r="M45" s="58">
        <f>'Прил. 11 АЛЬФА'!L20+'Прил. 11 АЛЬФА'!L22+'Прил. 11 АЛЬФА'!L28+'Прил. 11 АЛЬФА'!L40+'Прил. 11 АЛЬФА'!L42+'Прил. 11 АЛЬФА'!L25+'Прил. 11 АЛЬФА'!L27+'Прил. 11 АЛЬФА'!L39+'Прил. 11 АЛЬФА'!L41+'Прил. 11 АЛЬФА'!L33+'Прил. 11 АЛЬФА'!L34+'Прил. 11 АЛЬФА'!L35+'Прил. 11 АЛЬФА'!L38</f>
        <v>41183</v>
      </c>
      <c r="N45" s="58">
        <f>'Прил. 11 АЛЬФА'!M20+'Прил. 11 АЛЬФА'!M22+'Прил. 11 АЛЬФА'!M28+'Прил. 11 АЛЬФА'!M40+'Прил. 11 АЛЬФА'!M42+'Прил. 11 АЛЬФА'!M25+'Прил. 11 АЛЬФА'!M27+'Прил. 11 АЛЬФА'!M39+'Прил. 11 АЛЬФА'!M41+'Прил. 11 АЛЬФА'!M33+'Прил. 11 АЛЬФА'!M34+'Прил. 11 АЛЬФА'!M35+'Прил. 11 АЛЬФА'!M38</f>
        <v>41142</v>
      </c>
      <c r="O45" s="58">
        <f>'Прил. 11 АЛЬФА'!N20+'Прил. 11 АЛЬФА'!N22+'Прил. 11 АЛЬФА'!N28+'Прил. 11 АЛЬФА'!N40+'Прил. 11 АЛЬФА'!N42+'Прил. 11 АЛЬФА'!N25+'Прил. 11 АЛЬФА'!N27+'Прил. 11 АЛЬФА'!N39+'Прил. 11 АЛЬФА'!N41+'Прил. 11 АЛЬФА'!N33+'Прил. 11 АЛЬФА'!N34+'Прил. 11 АЛЬФА'!N35+'Прил. 11 АЛЬФА'!N38</f>
        <v>28063</v>
      </c>
      <c r="P45" s="58">
        <f>'Прил. 11 АЛЬФА'!O20+'Прил. 11 АЛЬФА'!O22+'Прил. 11 АЛЬФА'!O28+'Прил. 11 АЛЬФА'!O40+'Прил. 11 АЛЬФА'!O42+'Прил. 11 АЛЬФА'!O25+'Прил. 11 АЛЬФА'!O27+'Прил. 11 АЛЬФА'!O39+'Прил. 11 АЛЬФА'!O41+'Прил. 11 АЛЬФА'!O33+'Прил. 11 АЛЬФА'!O34+'Прил. 11 АЛЬФА'!O35+'Прил. 11 АЛЬФА'!O38</f>
        <v>32341</v>
      </c>
      <c r="Q45" s="58">
        <f>'Прил. 11 АЛЬФА'!P20+'Прил. 11 АЛЬФА'!P22+'Прил. 11 АЛЬФА'!P28+'Прил. 11 АЛЬФА'!P40+'Прил. 11 АЛЬФА'!P42+'Прил. 11 АЛЬФА'!P25+'Прил. 11 АЛЬФА'!P27+'Прил. 11 АЛЬФА'!P39+'Прил. 11 АЛЬФА'!P41+'Прил. 11 АЛЬФА'!P33+'Прил. 11 АЛЬФА'!P34+'Прил. 11 АЛЬФА'!P35+'Прил. 11 АЛЬФА'!P38</f>
        <v>11669</v>
      </c>
      <c r="R45" s="58">
        <f>'Прил. 11 АЛЬФА'!Q20+'Прил. 11 АЛЬФА'!Q22+'Прил. 11 АЛЬФА'!Q28+'Прил. 11 АЛЬФА'!Q40+'Прил. 11 АЛЬФА'!Q42+'Прил. 11 АЛЬФА'!Q25+'Прил. 11 АЛЬФА'!Q27+'Прил. 11 АЛЬФА'!Q39+'Прил. 11 АЛЬФА'!Q41+'Прил. 11 АЛЬФА'!Q33+'Прил. 11 АЛЬФА'!Q34+'Прил. 11 АЛЬФА'!Q35+'Прил. 11 АЛЬФА'!Q38</f>
        <v>27442</v>
      </c>
      <c r="U45" s="23"/>
      <c r="V45" s="23"/>
    </row>
    <row r="46" spans="1:22" s="22" customFormat="1" ht="17.100000000000001" customHeight="1">
      <c r="A46" s="24">
        <v>2</v>
      </c>
      <c r="B46" s="38" t="s">
        <v>63</v>
      </c>
      <c r="C46" s="25" t="s">
        <v>38</v>
      </c>
      <c r="D46" s="26">
        <f t="shared" si="4"/>
        <v>2303</v>
      </c>
      <c r="E46" s="27">
        <f t="shared" si="6"/>
        <v>1014</v>
      </c>
      <c r="F46" s="27">
        <f t="shared" si="7"/>
        <v>1289</v>
      </c>
      <c r="G46" s="26">
        <f>'Прил. 11 АЛЬФА'!F36</f>
        <v>1</v>
      </c>
      <c r="H46" s="26">
        <f>'Прил. 11 АЛЬФА'!G36</f>
        <v>0</v>
      </c>
      <c r="I46" s="26">
        <f>'Прил. 11 АЛЬФА'!H36</f>
        <v>6</v>
      </c>
      <c r="J46" s="26">
        <f>'Прил. 11 АЛЬФА'!I36</f>
        <v>2</v>
      </c>
      <c r="K46" s="26">
        <f>'Прил. 11 АЛЬФА'!J36</f>
        <v>212</v>
      </c>
      <c r="L46" s="26">
        <f>'Прил. 11 АЛЬФА'!K36</f>
        <v>168</v>
      </c>
      <c r="M46" s="26">
        <f>'Прил. 11 АЛЬФА'!L36</f>
        <v>467</v>
      </c>
      <c r="N46" s="26">
        <f>'Прил. 11 АЛЬФА'!M36</f>
        <v>421</v>
      </c>
      <c r="O46" s="26">
        <f>'Прил. 11 АЛЬФА'!N36</f>
        <v>211</v>
      </c>
      <c r="P46" s="26">
        <f>'Прил. 11 АЛЬФА'!O36</f>
        <v>338</v>
      </c>
      <c r="Q46" s="26">
        <f>'Прил. 11 АЛЬФА'!P36</f>
        <v>117</v>
      </c>
      <c r="R46" s="26">
        <f>'Прил. 11 АЛЬФА'!Q36</f>
        <v>360</v>
      </c>
      <c r="U46" s="23"/>
      <c r="V46" s="23"/>
    </row>
    <row r="47" spans="1:22" s="22" customFormat="1" ht="17.100000000000001" customHeight="1">
      <c r="A47" s="24">
        <v>3</v>
      </c>
      <c r="B47" s="38" t="s">
        <v>64</v>
      </c>
      <c r="C47" s="25" t="s">
        <v>39</v>
      </c>
      <c r="D47" s="26">
        <f t="shared" si="4"/>
        <v>23163</v>
      </c>
      <c r="E47" s="27">
        <f t="shared" si="6"/>
        <v>10315</v>
      </c>
      <c r="F47" s="27">
        <f t="shared" si="7"/>
        <v>12848</v>
      </c>
      <c r="G47" s="26">
        <f>'Прил. 11 АЛЬФА'!F29+'Прил. 11 АЛЬФА'!F30+'Прил. 11 АЛЬФА'!F31</f>
        <v>178</v>
      </c>
      <c r="H47" s="26">
        <f>'Прил. 11 АЛЬФА'!G29+'Прил. 11 АЛЬФА'!G30+'Прил. 11 АЛЬФА'!G31</f>
        <v>167</v>
      </c>
      <c r="I47" s="26">
        <f>'Прил. 11 АЛЬФА'!H29+'Прил. 11 АЛЬФА'!H30+'Прил. 11 АЛЬФА'!H31</f>
        <v>810</v>
      </c>
      <c r="J47" s="26">
        <f>'Прил. 11 АЛЬФА'!I29+'Прил. 11 АЛЬФА'!I30+'Прил. 11 АЛЬФА'!I31</f>
        <v>745</v>
      </c>
      <c r="K47" s="26">
        <f>'Прил. 11 АЛЬФА'!J29+'Прил. 11 АЛЬФА'!J30+'Прил. 11 АЛЬФА'!J31</f>
        <v>2774</v>
      </c>
      <c r="L47" s="26">
        <f>'Прил. 11 АЛЬФА'!K29+'Прил. 11 АЛЬФА'!K30+'Прил. 11 АЛЬФА'!K31</f>
        <v>2624</v>
      </c>
      <c r="M47" s="26">
        <f>'Прил. 11 АЛЬФА'!L29+'Прил. 11 АЛЬФА'!L30+'Прил. 11 АЛЬФА'!L31</f>
        <v>3815</v>
      </c>
      <c r="N47" s="26">
        <f>'Прил. 11 АЛЬФА'!M29+'Прил. 11 АЛЬФА'!M30+'Прил. 11 АЛЬФА'!M31</f>
        <v>5452</v>
      </c>
      <c r="O47" s="26">
        <f>'Прил. 11 АЛЬФА'!N29+'Прил. 11 АЛЬФА'!N30+'Прил. 11 АЛЬФА'!N31</f>
        <v>2138</v>
      </c>
      <c r="P47" s="26">
        <f>'Прил. 11 АЛЬФА'!O29+'Прил. 11 АЛЬФА'!O30+'Прил. 11 АЛЬФА'!O31</f>
        <v>2542</v>
      </c>
      <c r="Q47" s="26">
        <f>'Прил. 11 АЛЬФА'!P29+'Прил. 11 АЛЬФА'!P30+'Прил. 11 АЛЬФА'!P31</f>
        <v>600</v>
      </c>
      <c r="R47" s="26">
        <f>'Прил. 11 АЛЬФА'!Q29+'Прил. 11 АЛЬФА'!Q30+'Прил. 11 АЛЬФА'!Q31</f>
        <v>1318</v>
      </c>
      <c r="U47" s="23"/>
      <c r="V47" s="23"/>
    </row>
    <row r="48" spans="1:22" s="22" customFormat="1" ht="17.100000000000001" customHeight="1">
      <c r="A48" s="24">
        <v>4</v>
      </c>
      <c r="B48" s="38" t="s">
        <v>62</v>
      </c>
      <c r="C48" s="25" t="s">
        <v>37</v>
      </c>
      <c r="D48" s="26">
        <f t="shared" ref="D48" si="8">E48+F48</f>
        <v>6549</v>
      </c>
      <c r="E48" s="27">
        <f t="shared" ref="E48" si="9">G48+I48+K48+O48+Q48+M48</f>
        <v>2962</v>
      </c>
      <c r="F48" s="27">
        <f t="shared" ref="F48" si="10">H48+J48+L48+P48+R48+N48</f>
        <v>3587</v>
      </c>
      <c r="G48" s="26">
        <f>'Прил. 11 АЛЬФА'!F32+'Прил. 11 АЛЬФА'!F24</f>
        <v>29</v>
      </c>
      <c r="H48" s="26">
        <f>'Прил. 11 АЛЬФА'!G32+'Прил. 11 АЛЬФА'!G24</f>
        <v>23</v>
      </c>
      <c r="I48" s="26">
        <f>'Прил. 11 АЛЬФА'!H32+'Прил. 11 АЛЬФА'!H24</f>
        <v>166</v>
      </c>
      <c r="J48" s="26">
        <f>'Прил. 11 АЛЬФА'!I32+'Прил. 11 АЛЬФА'!I24</f>
        <v>164</v>
      </c>
      <c r="K48" s="26">
        <f>'Прил. 11 АЛЬФА'!J32+'Прил. 11 АЛЬФА'!J24</f>
        <v>798</v>
      </c>
      <c r="L48" s="26">
        <f>'Прил. 11 АЛЬФА'!K32+'Прил. 11 АЛЬФА'!K24</f>
        <v>732</v>
      </c>
      <c r="M48" s="26">
        <f>'Прил. 11 АЛЬФА'!L32+'Прил. 11 АЛЬФА'!L24</f>
        <v>991</v>
      </c>
      <c r="N48" s="26">
        <f>'Прил. 11 АЛЬФА'!M32+'Прил. 11 АЛЬФА'!M24</f>
        <v>1483</v>
      </c>
      <c r="O48" s="26">
        <f>'Прил. 11 АЛЬФА'!N32+'Прил. 11 АЛЬФА'!N24</f>
        <v>790</v>
      </c>
      <c r="P48" s="26">
        <f>'Прил. 11 АЛЬФА'!O32+'Прил. 11 АЛЬФА'!O24</f>
        <v>917</v>
      </c>
      <c r="Q48" s="26">
        <f>'Прил. 11 АЛЬФА'!P32+'Прил. 11 АЛЬФА'!P24</f>
        <v>188</v>
      </c>
      <c r="R48" s="26">
        <f>'Прил. 11 АЛЬФА'!Q32+'Прил. 11 АЛЬФА'!Q24</f>
        <v>268</v>
      </c>
      <c r="U48" s="23"/>
      <c r="V48" s="23"/>
    </row>
    <row r="49" spans="1:18" s="30" customFormat="1" ht="17.100000000000001" customHeight="1">
      <c r="A49" s="39"/>
      <c r="B49" s="40"/>
      <c r="C49" s="41"/>
      <c r="D49" s="42"/>
      <c r="E49" s="43"/>
      <c r="F49" s="43"/>
      <c r="G49" s="43"/>
      <c r="H49" s="44"/>
      <c r="I49" s="43"/>
      <c r="J49" s="44"/>
      <c r="K49" s="44"/>
      <c r="L49" s="44"/>
      <c r="M49" s="44"/>
      <c r="N49" s="44"/>
      <c r="O49" s="44"/>
      <c r="P49" s="44"/>
      <c r="Q49" s="45"/>
      <c r="R49" s="45"/>
    </row>
    <row r="50" spans="1:18" s="30" customFormat="1" ht="17.100000000000001" customHeight="1">
      <c r="A50" s="39"/>
      <c r="B50" s="40"/>
      <c r="C50" s="41"/>
      <c r="D50" s="26"/>
      <c r="E50" s="27"/>
      <c r="F50" s="27"/>
      <c r="G50" s="27"/>
      <c r="H50" s="68"/>
      <c r="I50" s="27"/>
      <c r="J50" s="68"/>
      <c r="K50" s="68"/>
      <c r="L50" s="68"/>
      <c r="M50" s="68"/>
      <c r="N50" s="68"/>
      <c r="O50" s="68"/>
      <c r="P50" s="68"/>
      <c r="Q50" s="69"/>
      <c r="R50" s="69"/>
    </row>
    <row r="51" spans="1:18" s="18" customFormat="1" ht="5.25" customHeight="1">
      <c r="A51" s="31"/>
      <c r="B51" s="31"/>
      <c r="C51" s="32"/>
      <c r="D51" s="32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</row>
    <row r="52" spans="1:18" s="18" customFormat="1" ht="11.25" customHeight="1">
      <c r="A52" s="31"/>
      <c r="B52" s="31"/>
      <c r="C52" s="32"/>
      <c r="D52" s="32"/>
    </row>
    <row r="53" spans="1:18" s="35" customFormat="1">
      <c r="A53" s="34" t="s">
        <v>43</v>
      </c>
      <c r="B53" s="34"/>
      <c r="E53" s="79"/>
      <c r="F53" s="79"/>
      <c r="G53" s="72"/>
      <c r="H53" s="72"/>
      <c r="I53" s="72"/>
      <c r="J53" s="72"/>
      <c r="K53" s="72"/>
      <c r="L53" s="72"/>
      <c r="M53" s="72"/>
      <c r="N53" s="72"/>
      <c r="O53" s="72"/>
    </row>
    <row r="54" spans="1:18" s="35" customFormat="1" ht="13.5" customHeight="1">
      <c r="E54" s="70" t="s">
        <v>44</v>
      </c>
      <c r="F54" s="70"/>
      <c r="G54" s="71" t="s">
        <v>45</v>
      </c>
      <c r="H54" s="71"/>
      <c r="I54" s="71"/>
      <c r="J54" s="71"/>
      <c r="K54" s="71"/>
      <c r="L54" s="71"/>
      <c r="M54" s="71"/>
      <c r="N54" s="71"/>
      <c r="O54" s="71"/>
    </row>
    <row r="55" spans="1:18" s="35" customFormat="1" ht="22.5" customHeight="1">
      <c r="A55" s="12" t="s">
        <v>46</v>
      </c>
      <c r="B55" s="12"/>
    </row>
    <row r="56" spans="1:18" s="35" customFormat="1" ht="21" customHeight="1">
      <c r="A56" s="72"/>
      <c r="B56" s="72"/>
      <c r="C56" s="72"/>
      <c r="D56" s="72"/>
      <c r="E56" s="79"/>
      <c r="F56" s="79"/>
      <c r="G56" s="72"/>
      <c r="H56" s="72"/>
      <c r="I56" s="72"/>
      <c r="J56" s="72"/>
      <c r="K56" s="72"/>
      <c r="L56" s="72"/>
      <c r="M56" s="72"/>
      <c r="N56" s="72"/>
      <c r="O56" s="72"/>
    </row>
    <row r="57" spans="1:18" s="36" customFormat="1" ht="12">
      <c r="A57" s="71" t="s">
        <v>47</v>
      </c>
      <c r="B57" s="71"/>
      <c r="C57" s="71"/>
      <c r="D57" s="71"/>
      <c r="E57" s="70" t="s">
        <v>44</v>
      </c>
      <c r="F57" s="70"/>
      <c r="G57" s="71" t="s">
        <v>45</v>
      </c>
      <c r="H57" s="71"/>
      <c r="I57" s="71"/>
      <c r="J57" s="71"/>
      <c r="K57" s="71"/>
      <c r="L57" s="71"/>
      <c r="M57" s="71"/>
      <c r="N57" s="71"/>
      <c r="O57" s="71"/>
    </row>
  </sheetData>
  <mergeCells count="29">
    <mergeCell ref="A57:D57"/>
    <mergeCell ref="E57:F57"/>
    <mergeCell ref="G57:O57"/>
    <mergeCell ref="E54:F54"/>
    <mergeCell ref="E53:F53"/>
    <mergeCell ref="G53:O53"/>
    <mergeCell ref="G54:O54"/>
    <mergeCell ref="A56:D56"/>
    <mergeCell ref="E56:F56"/>
    <mergeCell ref="G56:O56"/>
    <mergeCell ref="A8:R8"/>
    <mergeCell ref="A9:R9"/>
    <mergeCell ref="D12:P12"/>
    <mergeCell ref="D13:P13"/>
    <mergeCell ref="G10:J10"/>
    <mergeCell ref="A15:A18"/>
    <mergeCell ref="D15:D18"/>
    <mergeCell ref="C15:C18"/>
    <mergeCell ref="G15:R15"/>
    <mergeCell ref="E15:F17"/>
    <mergeCell ref="G16:L16"/>
    <mergeCell ref="Q16:R16"/>
    <mergeCell ref="B15:B18"/>
    <mergeCell ref="G17:H17"/>
    <mergeCell ref="K17:L17"/>
    <mergeCell ref="I17:J17"/>
    <mergeCell ref="M16:P16"/>
    <mergeCell ref="M17:N17"/>
    <mergeCell ref="O17:P17"/>
  </mergeCells>
  <phoneticPr fontId="0" type="noConversion"/>
  <printOptions horizontalCentered="1"/>
  <pageMargins left="1.1023622047244095" right="0.19685039370078741" top="0.19685039370078741" bottom="0.19685039370078741" header="0.51181102362204722" footer="0.51181102362204722"/>
  <pageSetup paperSize="8" scale="6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enableFormatConditionsCalculation="0">
    <tabColor rgb="FFFFC000"/>
  </sheetPr>
  <dimension ref="A1:Q49"/>
  <sheetViews>
    <sheetView zoomScale="50" zoomScaleNormal="75" workbookViewId="0">
      <selection activeCell="I11" sqref="I11"/>
    </sheetView>
  </sheetViews>
  <sheetFormatPr defaultColWidth="9.28515625" defaultRowHeight="12.75"/>
  <cols>
    <col min="1" max="1" width="6.5703125" style="18" customWidth="1"/>
    <col min="2" max="2" width="44.7109375" style="18" customWidth="1"/>
    <col min="3" max="3" width="17.5703125" style="18" customWidth="1"/>
    <col min="4" max="4" width="13" style="18" customWidth="1"/>
    <col min="5" max="7" width="12.42578125" style="18" customWidth="1"/>
    <col min="8" max="8" width="13.7109375" style="18" customWidth="1"/>
    <col min="9" max="9" width="13.5703125" style="18" customWidth="1"/>
    <col min="10" max="13" width="13.42578125" style="18" customWidth="1"/>
    <col min="14" max="17" width="18.7109375" style="18" customWidth="1"/>
    <col min="18" max="16384" width="9.28515625" style="18"/>
  </cols>
  <sheetData>
    <row r="1" spans="1:17" ht="15" customHeight="1">
      <c r="O1" s="4" t="s">
        <v>75</v>
      </c>
    </row>
    <row r="2" spans="1:17" ht="15" customHeight="1">
      <c r="O2" s="4" t="s">
        <v>1</v>
      </c>
    </row>
    <row r="3" spans="1:17" ht="15" customHeight="1">
      <c r="O3" s="4" t="s">
        <v>2</v>
      </c>
    </row>
    <row r="4" spans="1:17" ht="15" customHeight="1">
      <c r="O4" s="4" t="s">
        <v>3</v>
      </c>
    </row>
    <row r="5" spans="1:17" ht="15" customHeight="1">
      <c r="O5" s="4" t="s">
        <v>4</v>
      </c>
    </row>
    <row r="6" spans="1:17" ht="15" customHeight="1">
      <c r="O6" s="46" t="s">
        <v>121</v>
      </c>
    </row>
    <row r="8" spans="1:17" s="9" customFormat="1" ht="20.25">
      <c r="A8" s="88" t="s">
        <v>5</v>
      </c>
      <c r="B8" s="88"/>
      <c r="C8" s="88"/>
      <c r="D8" s="88"/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</row>
    <row r="9" spans="1:17" s="9" customFormat="1" ht="20.25">
      <c r="A9" s="88" t="s">
        <v>76</v>
      </c>
      <c r="B9" s="88"/>
      <c r="C9" s="88"/>
      <c r="D9" s="88"/>
      <c r="E9" s="88"/>
      <c r="F9" s="88"/>
      <c r="G9" s="88"/>
      <c r="H9" s="88"/>
      <c r="I9" s="88"/>
      <c r="J9" s="88"/>
      <c r="K9" s="88"/>
      <c r="L9" s="88"/>
      <c r="M9" s="88"/>
      <c r="N9" s="88"/>
      <c r="O9" s="88"/>
      <c r="P9" s="88"/>
      <c r="Q9" s="88"/>
    </row>
    <row r="10" spans="1:17" s="9" customFormat="1" ht="20.25">
      <c r="H10" s="10" t="s">
        <v>77</v>
      </c>
      <c r="I10" s="57" t="s">
        <v>125</v>
      </c>
      <c r="J10" s="9" t="s">
        <v>124</v>
      </c>
      <c r="N10" s="11"/>
    </row>
    <row r="11" spans="1:17" s="9" customFormat="1" ht="20.25">
      <c r="N11" s="47"/>
    </row>
    <row r="12" spans="1:17" s="12" customFormat="1" ht="18.75">
      <c r="C12" s="90" t="s">
        <v>70</v>
      </c>
      <c r="D12" s="90"/>
      <c r="E12" s="90"/>
      <c r="F12" s="90"/>
      <c r="G12" s="90"/>
      <c r="H12" s="90"/>
      <c r="I12" s="90"/>
      <c r="J12" s="90"/>
      <c r="K12" s="90"/>
      <c r="L12" s="90"/>
      <c r="M12" s="90"/>
      <c r="N12" s="90"/>
      <c r="O12" s="90"/>
    </row>
    <row r="13" spans="1:17" s="13" customFormat="1" ht="15.75">
      <c r="C13" s="91" t="s">
        <v>8</v>
      </c>
      <c r="D13" s="91"/>
      <c r="E13" s="91"/>
      <c r="F13" s="91"/>
      <c r="G13" s="91"/>
      <c r="H13" s="91"/>
      <c r="I13" s="91"/>
      <c r="J13" s="91"/>
      <c r="K13" s="91"/>
      <c r="L13" s="91"/>
      <c r="M13" s="91"/>
      <c r="N13" s="91"/>
      <c r="O13" s="91"/>
    </row>
    <row r="14" spans="1:17" ht="12" customHeight="1"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</row>
    <row r="15" spans="1:17" s="14" customFormat="1" ht="18.75" customHeight="1">
      <c r="A15" s="92" t="s">
        <v>9</v>
      </c>
      <c r="B15" s="92" t="s">
        <v>10</v>
      </c>
      <c r="C15" s="104" t="s">
        <v>78</v>
      </c>
      <c r="D15" s="73" t="s">
        <v>12</v>
      </c>
      <c r="E15" s="74"/>
      <c r="F15" s="73" t="s">
        <v>13</v>
      </c>
      <c r="G15" s="112"/>
      <c r="H15" s="112"/>
      <c r="I15" s="112"/>
      <c r="J15" s="112"/>
      <c r="K15" s="112"/>
      <c r="L15" s="112"/>
      <c r="M15" s="112"/>
      <c r="N15" s="112"/>
      <c r="O15" s="112"/>
      <c r="P15" s="112"/>
      <c r="Q15" s="74"/>
    </row>
    <row r="16" spans="1:17" s="14" customFormat="1" ht="37.5" customHeight="1">
      <c r="A16" s="93"/>
      <c r="B16" s="93"/>
      <c r="C16" s="105"/>
      <c r="D16" s="75"/>
      <c r="E16" s="76"/>
      <c r="F16" s="107" t="s">
        <v>14</v>
      </c>
      <c r="G16" s="108"/>
      <c r="H16" s="108"/>
      <c r="I16" s="108"/>
      <c r="J16" s="108"/>
      <c r="K16" s="109"/>
      <c r="L16" s="115" t="s">
        <v>15</v>
      </c>
      <c r="M16" s="116"/>
      <c r="N16" s="116"/>
      <c r="O16" s="117"/>
      <c r="P16" s="113" t="s">
        <v>16</v>
      </c>
      <c r="Q16" s="114"/>
    </row>
    <row r="17" spans="1:17" s="14" customFormat="1" ht="18.75" customHeight="1">
      <c r="A17" s="93"/>
      <c r="B17" s="93"/>
      <c r="C17" s="105"/>
      <c r="D17" s="77"/>
      <c r="E17" s="78"/>
      <c r="F17" s="110" t="s">
        <v>79</v>
      </c>
      <c r="G17" s="111"/>
      <c r="H17" s="110" t="s">
        <v>18</v>
      </c>
      <c r="I17" s="111"/>
      <c r="J17" s="110" t="s">
        <v>19</v>
      </c>
      <c r="K17" s="111"/>
      <c r="L17" s="102" t="s">
        <v>123</v>
      </c>
      <c r="M17" s="103"/>
      <c r="N17" s="102" t="s">
        <v>122</v>
      </c>
      <c r="O17" s="103" t="s">
        <v>113</v>
      </c>
      <c r="P17" s="59" t="s">
        <v>114</v>
      </c>
      <c r="Q17" s="59" t="s">
        <v>115</v>
      </c>
    </row>
    <row r="18" spans="1:17" s="14" customFormat="1" ht="18.75">
      <c r="A18" s="94"/>
      <c r="B18" s="94"/>
      <c r="C18" s="106"/>
      <c r="D18" s="49" t="s">
        <v>20</v>
      </c>
      <c r="E18" s="49" t="s">
        <v>21</v>
      </c>
      <c r="F18" s="49" t="s">
        <v>20</v>
      </c>
      <c r="G18" s="49" t="s">
        <v>21</v>
      </c>
      <c r="H18" s="49" t="s">
        <v>20</v>
      </c>
      <c r="I18" s="49" t="s">
        <v>21</v>
      </c>
      <c r="J18" s="49" t="s">
        <v>20</v>
      </c>
      <c r="K18" s="49" t="s">
        <v>21</v>
      </c>
      <c r="L18" s="49" t="s">
        <v>20</v>
      </c>
      <c r="M18" s="49" t="s">
        <v>21</v>
      </c>
      <c r="N18" s="49" t="s">
        <v>20</v>
      </c>
      <c r="O18" s="49" t="s">
        <v>21</v>
      </c>
      <c r="P18" s="49" t="s">
        <v>20</v>
      </c>
      <c r="Q18" s="49" t="s">
        <v>21</v>
      </c>
    </row>
    <row r="19" spans="1:17" s="35" customFormat="1" ht="18.75">
      <c r="A19" s="48">
        <v>1</v>
      </c>
      <c r="B19" s="48">
        <v>2</v>
      </c>
      <c r="C19" s="48">
        <v>3</v>
      </c>
      <c r="D19" s="48">
        <v>4</v>
      </c>
      <c r="E19" s="48">
        <v>5</v>
      </c>
      <c r="F19" s="48">
        <v>6</v>
      </c>
      <c r="G19" s="48">
        <v>7</v>
      </c>
      <c r="H19" s="48">
        <v>8</v>
      </c>
      <c r="I19" s="48">
        <v>9</v>
      </c>
      <c r="J19" s="48">
        <v>10</v>
      </c>
      <c r="K19" s="48">
        <v>11</v>
      </c>
      <c r="L19" s="48">
        <v>12</v>
      </c>
      <c r="M19" s="48">
        <v>13</v>
      </c>
      <c r="N19" s="48">
        <v>14</v>
      </c>
      <c r="O19" s="48">
        <v>15</v>
      </c>
      <c r="P19" s="48">
        <v>16</v>
      </c>
      <c r="Q19" s="48">
        <v>17</v>
      </c>
    </row>
    <row r="20" spans="1:17" s="35" customFormat="1" ht="18.75">
      <c r="A20" s="50">
        <v>1</v>
      </c>
      <c r="B20" s="51" t="s">
        <v>80</v>
      </c>
      <c r="C20" s="52">
        <f t="shared" ref="C20:C42" si="0">D20+E20</f>
        <v>273394</v>
      </c>
      <c r="D20" s="53">
        <f>'Прил. 11 СОГАЗ'!D20+'Прил. 11 АЛЬФА'!D20</f>
        <v>126798</v>
      </c>
      <c r="E20" s="53">
        <f>'Прил. 11 СОГАЗ'!E20+'Прил. 11 АЛЬФА'!E20</f>
        <v>146596</v>
      </c>
      <c r="F20" s="53">
        <f>'Прил. 11 СОГАЗ'!F20+'Прил. 11 АЛЬФА'!F20</f>
        <v>1078</v>
      </c>
      <c r="G20" s="53">
        <f>'Прил. 11 СОГАЗ'!G20+'Прил. 11 АЛЬФА'!G20</f>
        <v>1022</v>
      </c>
      <c r="H20" s="53">
        <f>'Прил. 11 СОГАЗ'!H20+'Прил. 11 АЛЬФА'!H20</f>
        <v>4856</v>
      </c>
      <c r="I20" s="53">
        <f>'Прил. 11 СОГАЗ'!I20+'Прил. 11 АЛЬФА'!I20</f>
        <v>4685</v>
      </c>
      <c r="J20" s="53">
        <f>'Прил. 11 СОГАЗ'!J20+'Прил. 11 АЛЬФА'!J20</f>
        <v>20945</v>
      </c>
      <c r="K20" s="53">
        <f>'Прил. 11 СОГАЗ'!K20+'Прил. 11 АЛЬФА'!K20</f>
        <v>19466</v>
      </c>
      <c r="L20" s="53">
        <f>'Прил. 11 СОГАЗ'!L20+'Прил. 11 АЛЬФА'!L20</f>
        <v>48650</v>
      </c>
      <c r="M20" s="53">
        <f>'Прил. 11 СОГАЗ'!M20+'Прил. 11 АЛЬФА'!M20</f>
        <v>49139</v>
      </c>
      <c r="N20" s="53">
        <f>'Прил. 11 СОГАЗ'!N20+'Прил. 11 АЛЬФА'!N20</f>
        <v>36515</v>
      </c>
      <c r="O20" s="53">
        <f>'Прил. 11 СОГАЗ'!O20+'Прил. 11 АЛЬФА'!O20</f>
        <v>40099</v>
      </c>
      <c r="P20" s="53">
        <f>'Прил. 11 СОГАЗ'!P20+'Прил. 11 АЛЬФА'!P20</f>
        <v>14754</v>
      </c>
      <c r="Q20" s="53">
        <f>'Прил. 11 СОГАЗ'!Q20+'Прил. 11 АЛЬФА'!Q20</f>
        <v>32185</v>
      </c>
    </row>
    <row r="21" spans="1:17" s="35" customFormat="1" ht="18.75">
      <c r="A21" s="50" t="s">
        <v>81</v>
      </c>
      <c r="B21" s="51" t="s">
        <v>82</v>
      </c>
      <c r="C21" s="52">
        <f t="shared" si="0"/>
        <v>7944</v>
      </c>
      <c r="D21" s="53">
        <f>'Прил. 11 СОГАЗ'!D21+'Прил. 11 АЛЬФА'!D21</f>
        <v>3774</v>
      </c>
      <c r="E21" s="53">
        <f>'Прил. 11 СОГАЗ'!E21+'Прил. 11 АЛЬФА'!E21</f>
        <v>4170</v>
      </c>
      <c r="F21" s="53">
        <f>'Прил. 11 СОГАЗ'!F21+'Прил. 11 АЛЬФА'!F21</f>
        <v>41</v>
      </c>
      <c r="G21" s="53">
        <f>'Прил. 11 СОГАЗ'!G21+'Прил. 11 АЛЬФА'!G21</f>
        <v>37</v>
      </c>
      <c r="H21" s="53">
        <f>'Прил. 11 СОГАЗ'!H21+'Прил. 11 АЛЬФА'!H21</f>
        <v>156</v>
      </c>
      <c r="I21" s="53">
        <f>'Прил. 11 СОГАЗ'!I21+'Прил. 11 АЛЬФА'!I21</f>
        <v>131</v>
      </c>
      <c r="J21" s="53">
        <f>'Прил. 11 СОГАЗ'!J21+'Прил. 11 АЛЬФА'!J21</f>
        <v>677</v>
      </c>
      <c r="K21" s="53">
        <f>'Прил. 11 СОГАЗ'!K21+'Прил. 11 АЛЬФА'!K21</f>
        <v>575</v>
      </c>
      <c r="L21" s="53">
        <f>'Прил. 11 СОГАЗ'!L21+'Прил. 11 АЛЬФА'!L21</f>
        <v>1558</v>
      </c>
      <c r="M21" s="53">
        <f>'Прил. 11 СОГАЗ'!M21+'Прил. 11 АЛЬФА'!M21</f>
        <v>1509</v>
      </c>
      <c r="N21" s="53">
        <f>'Прил. 11 СОГАЗ'!N21+'Прил. 11 АЛЬФА'!N21</f>
        <v>972</v>
      </c>
      <c r="O21" s="53">
        <f>'Прил. 11 СОГАЗ'!O21+'Прил. 11 АЛЬФА'!O21</f>
        <v>1180</v>
      </c>
      <c r="P21" s="53">
        <f>'Прил. 11 СОГАЗ'!P21+'Прил. 11 АЛЬФА'!P21</f>
        <v>370</v>
      </c>
      <c r="Q21" s="53">
        <f>'Прил. 11 СОГАЗ'!Q21+'Прил. 11 АЛЬФА'!Q21</f>
        <v>738</v>
      </c>
    </row>
    <row r="22" spans="1:17" s="35" customFormat="1" ht="18.75">
      <c r="A22" s="50">
        <f>A20+1</f>
        <v>2</v>
      </c>
      <c r="B22" s="51" t="s">
        <v>83</v>
      </c>
      <c r="C22" s="52">
        <f t="shared" si="0"/>
        <v>46935</v>
      </c>
      <c r="D22" s="53">
        <f>'Прил. 11 СОГАЗ'!D22+'Прил. 11 АЛЬФА'!D22</f>
        <v>20158</v>
      </c>
      <c r="E22" s="53">
        <f>'Прил. 11 СОГАЗ'!E22+'Прил. 11 АЛЬФА'!E22</f>
        <v>26777</v>
      </c>
      <c r="F22" s="53">
        <f>'Прил. 11 СОГАЗ'!F22+'Прил. 11 АЛЬФА'!F22</f>
        <v>250</v>
      </c>
      <c r="G22" s="53">
        <f>'Прил. 11 СОГАЗ'!G22+'Прил. 11 АЛЬФА'!G22</f>
        <v>264</v>
      </c>
      <c r="H22" s="53">
        <f>'Прил. 11 СОГАЗ'!H22+'Прил. 11 АЛЬФА'!H22</f>
        <v>1243</v>
      </c>
      <c r="I22" s="53">
        <f>'Прил. 11 СОГАЗ'!I22+'Прил. 11 АЛЬФА'!I22</f>
        <v>1274</v>
      </c>
      <c r="J22" s="53">
        <f>'Прил. 11 СОГАЗ'!J22+'Прил. 11 АЛЬФА'!J22</f>
        <v>4997</v>
      </c>
      <c r="K22" s="53">
        <f>'Прил. 11 СОГАЗ'!K22+'Прил. 11 АЛЬФА'!K22</f>
        <v>4902</v>
      </c>
      <c r="L22" s="53">
        <f>'Прил. 11 СОГАЗ'!L22+'Прил. 11 АЛЬФА'!L22</f>
        <v>7134</v>
      </c>
      <c r="M22" s="53">
        <f>'Прил. 11 СОГАЗ'!M22+'Прил. 11 АЛЬФА'!M22</f>
        <v>10819</v>
      </c>
      <c r="N22" s="53">
        <f>'Прил. 11 СОГАЗ'!N22+'Прил. 11 АЛЬФА'!N22</f>
        <v>4983</v>
      </c>
      <c r="O22" s="53">
        <f>'Прил. 11 СОГАЗ'!O22+'Прил. 11 АЛЬФА'!O22</f>
        <v>6354</v>
      </c>
      <c r="P22" s="53">
        <f>'Прил. 11 СОГАЗ'!P22+'Прил. 11 АЛЬФА'!P22</f>
        <v>1551</v>
      </c>
      <c r="Q22" s="53">
        <f>'Прил. 11 СОГАЗ'!Q22+'Прил. 11 АЛЬФА'!Q22</f>
        <v>3164</v>
      </c>
    </row>
    <row r="23" spans="1:17" s="35" customFormat="1" ht="18.75">
      <c r="A23" s="50" t="s">
        <v>84</v>
      </c>
      <c r="B23" s="51" t="s">
        <v>85</v>
      </c>
      <c r="C23" s="52">
        <f t="shared" si="0"/>
        <v>0</v>
      </c>
      <c r="D23" s="53">
        <f>'Прил. 11 СОГАЗ'!D23+'Прил. 11 АЛЬФА'!D23</f>
        <v>0</v>
      </c>
      <c r="E23" s="53">
        <f>'Прил. 11 СОГАЗ'!E23+'Прил. 11 АЛЬФА'!E23</f>
        <v>0</v>
      </c>
      <c r="F23" s="53">
        <f>'Прил. 11 СОГАЗ'!F23+'Прил. 11 АЛЬФА'!F23</f>
        <v>0</v>
      </c>
      <c r="G23" s="53">
        <f>'Прил. 11 СОГАЗ'!G23+'Прил. 11 АЛЬФА'!G23</f>
        <v>0</v>
      </c>
      <c r="H23" s="53">
        <f>'Прил. 11 СОГАЗ'!H23+'Прил. 11 АЛЬФА'!H23</f>
        <v>0</v>
      </c>
      <c r="I23" s="53">
        <f>'Прил. 11 СОГАЗ'!I23+'Прил. 11 АЛЬФА'!I23</f>
        <v>0</v>
      </c>
      <c r="J23" s="53">
        <f>'Прил. 11 СОГАЗ'!J23+'Прил. 11 АЛЬФА'!J23</f>
        <v>0</v>
      </c>
      <c r="K23" s="53">
        <f>'Прил. 11 СОГАЗ'!K23+'Прил. 11 АЛЬФА'!K23</f>
        <v>0</v>
      </c>
      <c r="L23" s="53">
        <f>'Прил. 11 СОГАЗ'!L23+'Прил. 11 АЛЬФА'!L23</f>
        <v>0</v>
      </c>
      <c r="M23" s="53">
        <f>'Прил. 11 СОГАЗ'!M23+'Прил. 11 АЛЬФА'!M23</f>
        <v>0</v>
      </c>
      <c r="N23" s="53">
        <f>'Прил. 11 СОГАЗ'!N23+'Прил. 11 АЛЬФА'!N23</f>
        <v>0</v>
      </c>
      <c r="O23" s="53">
        <f>'Прил. 11 СОГАЗ'!O23+'Прил. 11 АЛЬФА'!O23</f>
        <v>0</v>
      </c>
      <c r="P23" s="53">
        <f>'Прил. 11 СОГАЗ'!P23+'Прил. 11 АЛЬФА'!P23</f>
        <v>0</v>
      </c>
      <c r="Q23" s="53">
        <f>'Прил. 11 СОГАЗ'!Q23+'Прил. 11 АЛЬФА'!Q23</f>
        <v>0</v>
      </c>
    </row>
    <row r="24" spans="1:17" s="35" customFormat="1" ht="18.75">
      <c r="A24" s="50">
        <f>A22+1</f>
        <v>3</v>
      </c>
      <c r="B24" s="67" t="s">
        <v>86</v>
      </c>
      <c r="C24" s="52">
        <f t="shared" si="0"/>
        <v>1111</v>
      </c>
      <c r="D24" s="53">
        <f>'Прил. 11 СОГАЗ'!D24+'Прил. 11 АЛЬФА'!D24</f>
        <v>565</v>
      </c>
      <c r="E24" s="53">
        <f>'Прил. 11 СОГАЗ'!E24+'Прил. 11 АЛЬФА'!E24</f>
        <v>546</v>
      </c>
      <c r="F24" s="53">
        <f>'Прил. 11 СОГАЗ'!F24+'Прил. 11 АЛЬФА'!F24</f>
        <v>1</v>
      </c>
      <c r="G24" s="53">
        <f>'Прил. 11 СОГАЗ'!G24+'Прил. 11 АЛЬФА'!G24</f>
        <v>2</v>
      </c>
      <c r="H24" s="53">
        <f>'Прил. 11 СОГАЗ'!H24+'Прил. 11 АЛЬФА'!H24</f>
        <v>16</v>
      </c>
      <c r="I24" s="53">
        <f>'Прил. 11 СОГАЗ'!I24+'Прил. 11 АЛЬФА'!I24</f>
        <v>13</v>
      </c>
      <c r="J24" s="53">
        <f>'Прил. 11 СОГАЗ'!J24+'Прил. 11 АЛЬФА'!J24</f>
        <v>86</v>
      </c>
      <c r="K24" s="53">
        <f>'Прил. 11 СОГАЗ'!K24+'Прил. 11 АЛЬФА'!K24</f>
        <v>85</v>
      </c>
      <c r="L24" s="53">
        <f>'Прил. 11 СОГАЗ'!L24+'Прил. 11 АЛЬФА'!L24</f>
        <v>204</v>
      </c>
      <c r="M24" s="53">
        <f>'Прил. 11 СОГАЗ'!M24+'Прил. 11 АЛЬФА'!M24</f>
        <v>190</v>
      </c>
      <c r="N24" s="53">
        <f>'Прил. 11 СОГАЗ'!N24+'Прил. 11 АЛЬФА'!N24</f>
        <v>214</v>
      </c>
      <c r="O24" s="53">
        <f>'Прил. 11 СОГАЗ'!O24+'Прил. 11 АЛЬФА'!O24</f>
        <v>198</v>
      </c>
      <c r="P24" s="53">
        <f>'Прил. 11 СОГАЗ'!P24+'Прил. 11 АЛЬФА'!P24</f>
        <v>44</v>
      </c>
      <c r="Q24" s="53">
        <f>'Прил. 11 СОГАЗ'!Q24+'Прил. 11 АЛЬФА'!Q24</f>
        <v>58</v>
      </c>
    </row>
    <row r="25" spans="1:17" s="35" customFormat="1" ht="18.75">
      <c r="A25" s="50">
        <f>A24+1</f>
        <v>4</v>
      </c>
      <c r="B25" s="51" t="s">
        <v>87</v>
      </c>
      <c r="C25" s="52">
        <f t="shared" si="0"/>
        <v>38799</v>
      </c>
      <c r="D25" s="53">
        <f>'Прил. 11 СОГАЗ'!D25+'Прил. 11 АЛЬФА'!D25</f>
        <v>19280</v>
      </c>
      <c r="E25" s="53">
        <f>'Прил. 11 СОГАЗ'!E25+'Прил. 11 АЛЬФА'!E25</f>
        <v>19519</v>
      </c>
      <c r="F25" s="53">
        <f>'Прил. 11 СОГАЗ'!F25+'Прил. 11 АЛЬФА'!F25</f>
        <v>102</v>
      </c>
      <c r="G25" s="53">
        <f>'Прил. 11 СОГАЗ'!G25+'Прил. 11 АЛЬФА'!G25</f>
        <v>126</v>
      </c>
      <c r="H25" s="53">
        <f>'Прил. 11 СОГАЗ'!H25+'Прил. 11 АЛЬФА'!H25</f>
        <v>659</v>
      </c>
      <c r="I25" s="53">
        <f>'Прил. 11 СОГАЗ'!I25+'Прил. 11 АЛЬФА'!I25</f>
        <v>609</v>
      </c>
      <c r="J25" s="53">
        <f>'Прил. 11 СОГАЗ'!J25+'Прил. 11 АЛЬФА'!J25</f>
        <v>2752</v>
      </c>
      <c r="K25" s="53">
        <f>'Прил. 11 СОГАЗ'!K25+'Прил. 11 АЛЬФА'!K25</f>
        <v>2728</v>
      </c>
      <c r="L25" s="53">
        <f>'Прил. 11 СОГАЗ'!L25+'Прил. 11 АЛЬФА'!L25</f>
        <v>8273</v>
      </c>
      <c r="M25" s="53">
        <f>'Прил. 11 СОГАЗ'!M25+'Прил. 11 АЛЬФА'!M25</f>
        <v>6318</v>
      </c>
      <c r="N25" s="53">
        <f>'Прил. 11 СОГАЗ'!N25+'Прил. 11 АЛЬФА'!N25</f>
        <v>5476</v>
      </c>
      <c r="O25" s="53">
        <f>'Прил. 11 СОГАЗ'!O25+'Прил. 11 АЛЬФА'!O25</f>
        <v>5409</v>
      </c>
      <c r="P25" s="53">
        <f>'Прил. 11 СОГАЗ'!P25+'Прил. 11 АЛЬФА'!P25</f>
        <v>2018</v>
      </c>
      <c r="Q25" s="53">
        <f>'Прил. 11 СОГАЗ'!Q25+'Прил. 11 АЛЬФА'!Q25</f>
        <v>4329</v>
      </c>
    </row>
    <row r="26" spans="1:17" s="35" customFormat="1" ht="18.75">
      <c r="A26" s="50" t="s">
        <v>88</v>
      </c>
      <c r="B26" s="51" t="s">
        <v>89</v>
      </c>
      <c r="C26" s="52">
        <f t="shared" si="0"/>
        <v>482</v>
      </c>
      <c r="D26" s="53">
        <f>'Прил. 11 СОГАЗ'!D26+'Прил. 11 АЛЬФА'!D26</f>
        <v>240</v>
      </c>
      <c r="E26" s="53">
        <f>'Прил. 11 СОГАЗ'!E26+'Прил. 11 АЛЬФА'!E26</f>
        <v>242</v>
      </c>
      <c r="F26" s="53">
        <f>'Прил. 11 СОГАЗ'!F26+'Прил. 11 АЛЬФА'!F26</f>
        <v>1</v>
      </c>
      <c r="G26" s="53">
        <f>'Прил. 11 СОГАЗ'!G26+'Прил. 11 АЛЬФА'!G26</f>
        <v>0</v>
      </c>
      <c r="H26" s="53">
        <f>'Прил. 11 СОГАЗ'!H26+'Прил. 11 АЛЬФА'!H26</f>
        <v>3</v>
      </c>
      <c r="I26" s="53">
        <f>'Прил. 11 СОГАЗ'!I26+'Прил. 11 АЛЬФА'!I26</f>
        <v>4</v>
      </c>
      <c r="J26" s="53">
        <f>'Прил. 11 СОГАЗ'!J26+'Прил. 11 АЛЬФА'!J26</f>
        <v>28</v>
      </c>
      <c r="K26" s="53">
        <f>'Прил. 11 СОГАЗ'!K26+'Прил. 11 АЛЬФА'!K26</f>
        <v>22</v>
      </c>
      <c r="L26" s="53">
        <f>'Прил. 11 СОГАЗ'!L26+'Прил. 11 АЛЬФА'!L26</f>
        <v>92</v>
      </c>
      <c r="M26" s="53">
        <f>'Прил. 11 СОГАЗ'!M26+'Прил. 11 АЛЬФА'!M26</f>
        <v>63</v>
      </c>
      <c r="N26" s="53">
        <f>'Прил. 11 СОГАЗ'!N26+'Прил. 11 АЛЬФА'!N26</f>
        <v>88</v>
      </c>
      <c r="O26" s="53">
        <f>'Прил. 11 СОГАЗ'!O26+'Прил. 11 АЛЬФА'!O26</f>
        <v>82</v>
      </c>
      <c r="P26" s="53">
        <f>'Прил. 11 СОГАЗ'!P26+'Прил. 11 АЛЬФА'!P26</f>
        <v>28</v>
      </c>
      <c r="Q26" s="53">
        <f>'Прил. 11 СОГАЗ'!Q26+'Прил. 11 АЛЬФА'!Q26</f>
        <v>71</v>
      </c>
    </row>
    <row r="27" spans="1:17" s="35" customFormat="1" ht="18.75">
      <c r="A27" s="50">
        <f>A25+1</f>
        <v>5</v>
      </c>
      <c r="B27" s="51" t="s">
        <v>90</v>
      </c>
      <c r="C27" s="52">
        <f t="shared" si="0"/>
        <v>3999</v>
      </c>
      <c r="D27" s="53">
        <f>'Прил. 11 СОГАЗ'!D27+'Прил. 11 АЛЬФА'!D27</f>
        <v>1775</v>
      </c>
      <c r="E27" s="53">
        <f>'Прил. 11 СОГАЗ'!E27+'Прил. 11 АЛЬФА'!E27</f>
        <v>2224</v>
      </c>
      <c r="F27" s="53">
        <f>'Прил. 11 СОГАЗ'!F27+'Прил. 11 АЛЬФА'!F27</f>
        <v>15</v>
      </c>
      <c r="G27" s="53">
        <f>'Прил. 11 СОГАЗ'!G27+'Прил. 11 АЛЬФА'!G27</f>
        <v>10</v>
      </c>
      <c r="H27" s="53">
        <f>'Прил. 11 СОГАЗ'!H27+'Прил. 11 АЛЬФА'!H27</f>
        <v>102</v>
      </c>
      <c r="I27" s="53">
        <f>'Прил. 11 СОГАЗ'!I27+'Прил. 11 АЛЬФА'!I27</f>
        <v>107</v>
      </c>
      <c r="J27" s="53">
        <f>'Прил. 11 СОГАЗ'!J27+'Прил. 11 АЛЬФА'!J27</f>
        <v>539</v>
      </c>
      <c r="K27" s="53">
        <f>'Прил. 11 СОГАЗ'!K27+'Прил. 11 АЛЬФА'!K27</f>
        <v>502</v>
      </c>
      <c r="L27" s="53">
        <f>'Прил. 11 СОГАЗ'!L27+'Прил. 11 АЛЬФА'!L27</f>
        <v>634</v>
      </c>
      <c r="M27" s="53">
        <f>'Прил. 11 СОГАЗ'!M27+'Прил. 11 АЛЬФА'!M27</f>
        <v>936</v>
      </c>
      <c r="N27" s="53">
        <f>'Прил. 11 СОГАЗ'!N27+'Прил. 11 АЛЬФА'!N27</f>
        <v>406</v>
      </c>
      <c r="O27" s="53">
        <f>'Прил. 11 СОГАЗ'!O27+'Прил. 11 АЛЬФА'!O27</f>
        <v>519</v>
      </c>
      <c r="P27" s="53">
        <f>'Прил. 11 СОГАЗ'!P27+'Прил. 11 АЛЬФА'!P27</f>
        <v>79</v>
      </c>
      <c r="Q27" s="53">
        <f>'Прил. 11 СОГАЗ'!Q27+'Прил. 11 АЛЬФА'!Q27</f>
        <v>150</v>
      </c>
    </row>
    <row r="28" spans="1:17" s="35" customFormat="1" ht="18.75">
      <c r="A28" s="50">
        <f t="shared" ref="A28:A36" si="1">A27+1</f>
        <v>6</v>
      </c>
      <c r="B28" s="51" t="s">
        <v>91</v>
      </c>
      <c r="C28" s="52">
        <f t="shared" si="0"/>
        <v>30058</v>
      </c>
      <c r="D28" s="53">
        <f>'Прил. 11 СОГАЗ'!D28+'Прил. 11 АЛЬФА'!D28</f>
        <v>13858</v>
      </c>
      <c r="E28" s="53">
        <f>'Прил. 11 СОГАЗ'!E28+'Прил. 11 АЛЬФА'!E28</f>
        <v>16200</v>
      </c>
      <c r="F28" s="53">
        <f>'Прил. 11 СОГАЗ'!F28+'Прил. 11 АЛЬФА'!F28</f>
        <v>145</v>
      </c>
      <c r="G28" s="53">
        <f>'Прил. 11 СОГАЗ'!G28+'Прил. 11 АЛЬФА'!G28</f>
        <v>85</v>
      </c>
      <c r="H28" s="53">
        <f>'Прил. 11 СОГАЗ'!H28+'Прил. 11 АЛЬФА'!H28</f>
        <v>672</v>
      </c>
      <c r="I28" s="53">
        <f>'Прил. 11 СОГАЗ'!I28+'Прил. 11 АЛЬФА'!I28</f>
        <v>674</v>
      </c>
      <c r="J28" s="53">
        <f>'Прил. 11 СОГАЗ'!J28+'Прил. 11 АЛЬФА'!J28</f>
        <v>2896</v>
      </c>
      <c r="K28" s="53">
        <f>'Прил. 11 СОГАЗ'!K28+'Прил. 11 АЛЬФА'!K28</f>
        <v>2817</v>
      </c>
      <c r="L28" s="53">
        <f>'Прил. 11 СОГАЗ'!L28+'Прил. 11 АЛЬФА'!L28</f>
        <v>5307</v>
      </c>
      <c r="M28" s="53">
        <f>'Прил. 11 СОГАЗ'!M28+'Прил. 11 АЛЬФА'!M28</f>
        <v>6038</v>
      </c>
      <c r="N28" s="53">
        <f>'Прил. 11 СОГАЗ'!N28+'Прил. 11 АЛЬФА'!N28</f>
        <v>3750</v>
      </c>
      <c r="O28" s="53">
        <f>'Прил. 11 СОГАЗ'!O28+'Прил. 11 АЛЬФА'!O28</f>
        <v>4069</v>
      </c>
      <c r="P28" s="53">
        <f>'Прил. 11 СОГАЗ'!P28+'Прил. 11 АЛЬФА'!P28</f>
        <v>1088</v>
      </c>
      <c r="Q28" s="53">
        <f>'Прил. 11 СОГАЗ'!Q28+'Прил. 11 АЛЬФА'!Q28</f>
        <v>2517</v>
      </c>
    </row>
    <row r="29" spans="1:17" s="35" customFormat="1" ht="18.75">
      <c r="A29" s="50">
        <f t="shared" si="1"/>
        <v>7</v>
      </c>
      <c r="B29" s="51" t="s">
        <v>92</v>
      </c>
      <c r="C29" s="52">
        <f t="shared" si="0"/>
        <v>13459</v>
      </c>
      <c r="D29" s="53">
        <f>'Прил. 11 СОГАЗ'!D29+'Прил. 11 АЛЬФА'!D29</f>
        <v>5964</v>
      </c>
      <c r="E29" s="53">
        <f>'Прил. 11 СОГАЗ'!E29+'Прил. 11 АЛЬФА'!E29</f>
        <v>7495</v>
      </c>
      <c r="F29" s="53">
        <f>'Прил. 11 СОГАЗ'!F29+'Прил. 11 АЛЬФА'!F29</f>
        <v>76</v>
      </c>
      <c r="G29" s="53">
        <f>'Прил. 11 СОГАЗ'!G29+'Прил. 11 АЛЬФА'!G29</f>
        <v>68</v>
      </c>
      <c r="H29" s="53">
        <f>'Прил. 11 СОГАЗ'!H29+'Прил. 11 АЛЬФА'!H29</f>
        <v>351</v>
      </c>
      <c r="I29" s="53">
        <f>'Прил. 11 СОГАЗ'!I29+'Прил. 11 АЛЬФА'!I29</f>
        <v>347</v>
      </c>
      <c r="J29" s="53">
        <f>'Прил. 11 СОГАЗ'!J29+'Прил. 11 АЛЬФА'!J29</f>
        <v>1486</v>
      </c>
      <c r="K29" s="53">
        <f>'Прил. 11 СОГАЗ'!K29+'Прил. 11 АЛЬФА'!K29</f>
        <v>1350</v>
      </c>
      <c r="L29" s="53">
        <f>'Прил. 11 СОГАЗ'!L29+'Прил. 11 АЛЬФА'!L29</f>
        <v>2234</v>
      </c>
      <c r="M29" s="53">
        <f>'Прил. 11 СОГАЗ'!M29+'Прил. 11 АЛЬФА'!M29</f>
        <v>2993</v>
      </c>
      <c r="N29" s="53">
        <f>'Прил. 11 СОГАЗ'!N29+'Прил. 11 АЛЬФА'!N29</f>
        <v>1392</v>
      </c>
      <c r="O29" s="53">
        <f>'Прил. 11 СОГАЗ'!O29+'Прил. 11 АЛЬФА'!O29</f>
        <v>1791</v>
      </c>
      <c r="P29" s="53">
        <f>'Прил. 11 СОГАЗ'!P29+'Прил. 11 АЛЬФА'!P29</f>
        <v>425</v>
      </c>
      <c r="Q29" s="53">
        <f>'Прил. 11 СОГАЗ'!Q29+'Прил. 11 АЛЬФА'!Q29</f>
        <v>946</v>
      </c>
    </row>
    <row r="30" spans="1:17" s="35" customFormat="1" ht="18.75">
      <c r="A30" s="50">
        <f t="shared" si="1"/>
        <v>8</v>
      </c>
      <c r="B30" s="51" t="s">
        <v>93</v>
      </c>
      <c r="C30" s="52">
        <f t="shared" si="0"/>
        <v>8289</v>
      </c>
      <c r="D30" s="53">
        <f>'Прил. 11 СОГАЗ'!D30+'Прил. 11 АЛЬФА'!D30</f>
        <v>3463</v>
      </c>
      <c r="E30" s="53">
        <f>'Прил. 11 СОГАЗ'!E30+'Прил. 11 АЛЬФА'!E30</f>
        <v>4826</v>
      </c>
      <c r="F30" s="53">
        <f>'Прил. 11 СОГАЗ'!F30+'Прил. 11 АЛЬФА'!F30</f>
        <v>55</v>
      </c>
      <c r="G30" s="53">
        <f>'Прил. 11 СОГАЗ'!G30+'Прил. 11 АЛЬФА'!G30</f>
        <v>47</v>
      </c>
      <c r="H30" s="53">
        <f>'Прил. 11 СОГАЗ'!H30+'Прил. 11 АЛЬФА'!H30</f>
        <v>314</v>
      </c>
      <c r="I30" s="53">
        <f>'Прил. 11 СОГАЗ'!I30+'Прил. 11 АЛЬФА'!I30</f>
        <v>307</v>
      </c>
      <c r="J30" s="53">
        <f>'Прил. 11 СОГАЗ'!J30+'Прил. 11 АЛЬФА'!J30</f>
        <v>1250</v>
      </c>
      <c r="K30" s="53">
        <f>'Прил. 11 СОГАЗ'!K30+'Прил. 11 АЛЬФА'!K30</f>
        <v>1182</v>
      </c>
      <c r="L30" s="53">
        <f>'Прил. 11 СОГАЗ'!L30+'Прил. 11 АЛЬФА'!L30</f>
        <v>1090</v>
      </c>
      <c r="M30" s="53">
        <f>'Прил. 11 СОГАЗ'!M30+'Прил. 11 АЛЬФА'!M30</f>
        <v>2292</v>
      </c>
      <c r="N30" s="53">
        <f>'Прил. 11 СОГАЗ'!N30+'Прил. 11 АЛЬФА'!N30</f>
        <v>632</v>
      </c>
      <c r="O30" s="53">
        <f>'Прил. 11 СОГАЗ'!O30+'Прил. 11 АЛЬФА'!O30</f>
        <v>812</v>
      </c>
      <c r="P30" s="53">
        <f>'Прил. 11 СОГАЗ'!P30+'Прил. 11 АЛЬФА'!P30</f>
        <v>122</v>
      </c>
      <c r="Q30" s="53">
        <f>'Прил. 11 СОГАЗ'!Q30+'Прил. 11 АЛЬФА'!Q30</f>
        <v>186</v>
      </c>
    </row>
    <row r="31" spans="1:17" s="35" customFormat="1" ht="18.75">
      <c r="A31" s="50">
        <f t="shared" si="1"/>
        <v>9</v>
      </c>
      <c r="B31" s="51" t="s">
        <v>94</v>
      </c>
      <c r="C31" s="52">
        <f t="shared" si="0"/>
        <v>12115</v>
      </c>
      <c r="D31" s="53">
        <f>'Прил. 11 СОГАЗ'!D31+'Прил. 11 АЛЬФА'!D31</f>
        <v>5615</v>
      </c>
      <c r="E31" s="53">
        <f>'Прил. 11 СОГАЗ'!E31+'Прил. 11 АЛЬФА'!E31</f>
        <v>6500</v>
      </c>
      <c r="F31" s="53">
        <f>'Прил. 11 СОГАЗ'!F31+'Прил. 11 АЛЬФА'!F31</f>
        <v>64</v>
      </c>
      <c r="G31" s="53">
        <f>'Прил. 11 СОГАЗ'!G31+'Прил. 11 АЛЬФА'!G31</f>
        <v>67</v>
      </c>
      <c r="H31" s="53">
        <f>'Прил. 11 СОГАЗ'!H31+'Прил. 11 АЛЬФА'!H31</f>
        <v>316</v>
      </c>
      <c r="I31" s="53">
        <f>'Прил. 11 СОГАЗ'!I31+'Прил. 11 АЛЬФА'!I31</f>
        <v>262</v>
      </c>
      <c r="J31" s="53">
        <f>'Прил. 11 СОГАЗ'!J31+'Прил. 11 АЛЬФА'!J31</f>
        <v>1276</v>
      </c>
      <c r="K31" s="53">
        <f>'Прил. 11 СОГАЗ'!K31+'Прил. 11 АЛЬФА'!K31</f>
        <v>1246</v>
      </c>
      <c r="L31" s="53">
        <f>'Прил. 11 СОГАЗ'!L31+'Прил. 11 АЛЬФА'!L31</f>
        <v>2254</v>
      </c>
      <c r="M31" s="53">
        <f>'Прил. 11 СОГАЗ'!M31+'Прил. 11 АЛЬФА'!M31</f>
        <v>2593</v>
      </c>
      <c r="N31" s="53">
        <f>'Прил. 11 СОГАЗ'!N31+'Прил. 11 АЛЬФА'!N31</f>
        <v>1337</v>
      </c>
      <c r="O31" s="53">
        <f>'Прил. 11 СОГАЗ'!O31+'Прил. 11 АЛЬФА'!O31</f>
        <v>1559</v>
      </c>
      <c r="P31" s="53">
        <f>'Прил. 11 СОГАЗ'!P31+'Прил. 11 АЛЬФА'!P31</f>
        <v>368</v>
      </c>
      <c r="Q31" s="53">
        <f>'Прил. 11 СОГАЗ'!Q31+'Прил. 11 АЛЬФА'!Q31</f>
        <v>773</v>
      </c>
    </row>
    <row r="32" spans="1:17" s="35" customFormat="1" ht="18.75">
      <c r="A32" s="50">
        <f t="shared" si="1"/>
        <v>10</v>
      </c>
      <c r="B32" s="67" t="s">
        <v>95</v>
      </c>
      <c r="C32" s="52">
        <f t="shared" si="0"/>
        <v>6530</v>
      </c>
      <c r="D32" s="53">
        <f>'Прил. 11 СОГАЗ'!D32+'Прил. 11 АЛЬФА'!D32</f>
        <v>2876</v>
      </c>
      <c r="E32" s="53">
        <f>'Прил. 11 СОГАЗ'!E32+'Прил. 11 АЛЬФА'!E32</f>
        <v>3654</v>
      </c>
      <c r="F32" s="53">
        <f>'Прил. 11 СОГАЗ'!F32+'Прил. 11 АЛЬФА'!F32</f>
        <v>36</v>
      </c>
      <c r="G32" s="53">
        <f>'Прил. 11 СОГАЗ'!G32+'Прил. 11 АЛЬФА'!G32</f>
        <v>27</v>
      </c>
      <c r="H32" s="53">
        <f>'Прил. 11 СОГАЗ'!H32+'Прил. 11 АЛЬФА'!H32</f>
        <v>170</v>
      </c>
      <c r="I32" s="53">
        <f>'Прил. 11 СОГАЗ'!I32+'Прил. 11 АЛЬФА'!I32</f>
        <v>170</v>
      </c>
      <c r="J32" s="53">
        <f>'Прил. 11 СОГАЗ'!J32+'Прил. 11 АЛЬФА'!J32</f>
        <v>785</v>
      </c>
      <c r="K32" s="53">
        <f>'Прил. 11 СОГАЗ'!K32+'Прил. 11 АЛЬФА'!K32</f>
        <v>724</v>
      </c>
      <c r="L32" s="53">
        <f>'Прил. 11 СОГАЗ'!L32+'Прил. 11 АЛЬФА'!L32</f>
        <v>969</v>
      </c>
      <c r="M32" s="53">
        <f>'Прил. 11 СОГАЗ'!M32+'Прил. 11 АЛЬФА'!M32</f>
        <v>1534</v>
      </c>
      <c r="N32" s="53">
        <f>'Прил. 11 СОГАЗ'!N32+'Прил. 11 АЛЬФА'!N32</f>
        <v>736</v>
      </c>
      <c r="O32" s="53">
        <f>'Прил. 11 СОГАЗ'!O32+'Прил. 11 АЛЬФА'!O32</f>
        <v>926</v>
      </c>
      <c r="P32" s="53">
        <f>'Прил. 11 СОГАЗ'!P32+'Прил. 11 АЛЬФА'!P32</f>
        <v>180</v>
      </c>
      <c r="Q32" s="53">
        <f>'Прил. 11 СОГАЗ'!Q32+'Прил. 11 АЛЬФА'!Q32</f>
        <v>273</v>
      </c>
    </row>
    <row r="33" spans="1:17" s="35" customFormat="1" ht="18.75">
      <c r="A33" s="50">
        <f t="shared" si="1"/>
        <v>11</v>
      </c>
      <c r="B33" s="51" t="s">
        <v>96</v>
      </c>
      <c r="C33" s="52">
        <f t="shared" si="0"/>
        <v>51445</v>
      </c>
      <c r="D33" s="53">
        <f>'Прил. 11 СОГАЗ'!D33+'Прил. 11 АЛЬФА'!D33</f>
        <v>23593</v>
      </c>
      <c r="E33" s="53">
        <f>'Прил. 11 СОГАЗ'!E33+'Прил. 11 АЛЬФА'!E33</f>
        <v>27852</v>
      </c>
      <c r="F33" s="53">
        <f>'Прил. 11 СОГАЗ'!F33+'Прил. 11 АЛЬФА'!F33</f>
        <v>144</v>
      </c>
      <c r="G33" s="53">
        <f>'Прил. 11 СОГАЗ'!G33+'Прил. 11 АЛЬФА'!G33</f>
        <v>133</v>
      </c>
      <c r="H33" s="53">
        <f>'Прил. 11 СОГАЗ'!H33+'Прил. 11 АЛЬФА'!H33</f>
        <v>831</v>
      </c>
      <c r="I33" s="53">
        <f>'Прил. 11 СОГАЗ'!I33+'Прил. 11 АЛЬФА'!I33</f>
        <v>789</v>
      </c>
      <c r="J33" s="53">
        <f>'Прил. 11 СОГАЗ'!J33+'Прил. 11 АЛЬФА'!J33</f>
        <v>3972</v>
      </c>
      <c r="K33" s="53">
        <f>'Прил. 11 СОГАЗ'!K33+'Прил. 11 АЛЬФА'!K33</f>
        <v>3710</v>
      </c>
      <c r="L33" s="53">
        <f>'Прил. 11 СОГАЗ'!L33+'Прил. 11 АЛЬФА'!L33</f>
        <v>9495</v>
      </c>
      <c r="M33" s="53">
        <f>'Прил. 11 СОГАЗ'!M33+'Прил. 11 АЛЬФА'!M33</f>
        <v>9079</v>
      </c>
      <c r="N33" s="53">
        <f>'Прил. 11 СОГАЗ'!N33+'Прил. 11 АЛЬФА'!N33</f>
        <v>6389</v>
      </c>
      <c r="O33" s="53">
        <f>'Прил. 11 СОГАЗ'!O33+'Прил. 11 АЛЬФА'!O33</f>
        <v>7564</v>
      </c>
      <c r="P33" s="53">
        <f>'Прил. 11 СОГАЗ'!P33+'Прил. 11 АЛЬФА'!P33</f>
        <v>2762</v>
      </c>
      <c r="Q33" s="53">
        <f>'Прил. 11 СОГАЗ'!Q33+'Прил. 11 АЛЬФА'!Q33</f>
        <v>6577</v>
      </c>
    </row>
    <row r="34" spans="1:17" s="35" customFormat="1" ht="18.75">
      <c r="A34" s="50">
        <f t="shared" si="1"/>
        <v>12</v>
      </c>
      <c r="B34" s="51" t="s">
        <v>97</v>
      </c>
      <c r="C34" s="52">
        <f t="shared" si="0"/>
        <v>29481</v>
      </c>
      <c r="D34" s="53">
        <f>'Прил. 11 СОГАЗ'!D34+'Прил. 11 АЛЬФА'!D34</f>
        <v>13874</v>
      </c>
      <c r="E34" s="53">
        <f>'Прил. 11 СОГАЗ'!E34+'Прил. 11 АЛЬФА'!E34</f>
        <v>15607</v>
      </c>
      <c r="F34" s="53">
        <f>'Прил. 11 СОГАЗ'!F34+'Прил. 11 АЛЬФА'!F34</f>
        <v>72</v>
      </c>
      <c r="G34" s="53">
        <f>'Прил. 11 СОГАЗ'!G34+'Прил. 11 АЛЬФА'!G34</f>
        <v>86</v>
      </c>
      <c r="H34" s="53">
        <f>'Прил. 11 СОГАЗ'!H34+'Прил. 11 АЛЬФА'!H34</f>
        <v>485</v>
      </c>
      <c r="I34" s="53">
        <f>'Прил. 11 СОГАЗ'!I34+'Прил. 11 АЛЬФА'!I34</f>
        <v>452</v>
      </c>
      <c r="J34" s="53">
        <f>'Прил. 11 СОГАЗ'!J34+'Прил. 11 АЛЬФА'!J34</f>
        <v>2328</v>
      </c>
      <c r="K34" s="53">
        <f>'Прил. 11 СОГАЗ'!K34+'Прил. 11 АЛЬФА'!K34</f>
        <v>2288</v>
      </c>
      <c r="L34" s="53">
        <f>'Прил. 11 СОГАЗ'!L34+'Прил. 11 АЛЬФА'!L34</f>
        <v>5987</v>
      </c>
      <c r="M34" s="53">
        <f>'Прил. 11 СОГАЗ'!M34+'Прил. 11 АЛЬФА'!M34</f>
        <v>5298</v>
      </c>
      <c r="N34" s="53">
        <f>'Прил. 11 СОГАЗ'!N34+'Прил. 11 АЛЬФА'!N34</f>
        <v>3662</v>
      </c>
      <c r="O34" s="53">
        <f>'Прил. 11 СОГАЗ'!O34+'Прил. 11 АЛЬФА'!O34</f>
        <v>4087</v>
      </c>
      <c r="P34" s="53">
        <f>'Прил. 11 СОГАЗ'!P34+'Прил. 11 АЛЬФА'!P34</f>
        <v>1340</v>
      </c>
      <c r="Q34" s="53">
        <f>'Прил. 11 СОГАЗ'!Q34+'Прил. 11 АЛЬФА'!Q34</f>
        <v>3396</v>
      </c>
    </row>
    <row r="35" spans="1:17" s="35" customFormat="1" ht="18.75">
      <c r="A35" s="50">
        <f t="shared" si="1"/>
        <v>13</v>
      </c>
      <c r="B35" s="51" t="s">
        <v>98</v>
      </c>
      <c r="C35" s="52">
        <f t="shared" si="0"/>
        <v>42580</v>
      </c>
      <c r="D35" s="53">
        <f>'Прил. 11 СОГАЗ'!D35+'Прил. 11 АЛЬФА'!D35</f>
        <v>19647</v>
      </c>
      <c r="E35" s="53">
        <f>'Прил. 11 СОГАЗ'!E35+'Прил. 11 АЛЬФА'!E35</f>
        <v>22933</v>
      </c>
      <c r="F35" s="53">
        <f>'Прил. 11 СОГАЗ'!F35+'Прил. 11 АЛЬФА'!F35</f>
        <v>113</v>
      </c>
      <c r="G35" s="53">
        <f>'Прил. 11 СОГАЗ'!G35+'Прил. 11 АЛЬФА'!G35</f>
        <v>110</v>
      </c>
      <c r="H35" s="53">
        <f>'Прил. 11 СОГАЗ'!H35+'Прил. 11 АЛЬФА'!H35</f>
        <v>675</v>
      </c>
      <c r="I35" s="53">
        <f>'Прил. 11 СОГАЗ'!I35+'Прил. 11 АЛЬФА'!I35</f>
        <v>679</v>
      </c>
      <c r="J35" s="53">
        <f>'Прил. 11 СОГАЗ'!J35+'Прил. 11 АЛЬФА'!J35</f>
        <v>3418</v>
      </c>
      <c r="K35" s="53">
        <f>'Прил. 11 СОГАЗ'!K35+'Прил. 11 АЛЬФА'!K35</f>
        <v>3131</v>
      </c>
      <c r="L35" s="53">
        <f>'Прил. 11 СОГАЗ'!L35+'Прил. 11 АЛЬФА'!L35</f>
        <v>7295</v>
      </c>
      <c r="M35" s="53">
        <f>'Прил. 11 СОГАЗ'!M35+'Прил. 11 АЛЬФА'!M35</f>
        <v>7131</v>
      </c>
      <c r="N35" s="53">
        <f>'Прил. 11 СОГАЗ'!N35+'Прил. 11 АЛЬФА'!N35</f>
        <v>5591</v>
      </c>
      <c r="O35" s="53">
        <f>'Прил. 11 СОГАЗ'!O35+'Прил. 11 АЛЬФА'!O35</f>
        <v>6237</v>
      </c>
      <c r="P35" s="53">
        <f>'Прил. 11 СОГАЗ'!P35+'Прил. 11 АЛЬФА'!P35</f>
        <v>2555</v>
      </c>
      <c r="Q35" s="53">
        <f>'Прил. 11 СОГАЗ'!Q35+'Прил. 11 АЛЬФА'!Q35</f>
        <v>5645</v>
      </c>
    </row>
    <row r="36" spans="1:17" s="35" customFormat="1" ht="18.75">
      <c r="A36" s="50">
        <f t="shared" si="1"/>
        <v>14</v>
      </c>
      <c r="B36" s="51" t="s">
        <v>99</v>
      </c>
      <c r="C36" s="52">
        <f t="shared" si="0"/>
        <v>15784</v>
      </c>
      <c r="D36" s="53">
        <f>'Прил. 11 СОГАЗ'!D36+'Прил. 11 АЛЬФА'!D36</f>
        <v>7480</v>
      </c>
      <c r="E36" s="53">
        <f>'Прил. 11 СОГАЗ'!E36+'Прил. 11 АЛЬФА'!E36</f>
        <v>8304</v>
      </c>
      <c r="F36" s="53">
        <f>'Прил. 11 СОГАЗ'!F36+'Прил. 11 АЛЬФА'!F36</f>
        <v>51</v>
      </c>
      <c r="G36" s="53">
        <f>'Прил. 11 СОГАЗ'!G36+'Прил. 11 АЛЬФА'!G36</f>
        <v>38</v>
      </c>
      <c r="H36" s="53">
        <f>'Прил. 11 СОГАЗ'!H36+'Прил. 11 АЛЬФА'!H36</f>
        <v>250</v>
      </c>
      <c r="I36" s="53">
        <f>'Прил. 11 СОГАЗ'!I36+'Прил. 11 АЛЬФА'!I36</f>
        <v>220</v>
      </c>
      <c r="J36" s="53">
        <f>'Прил. 11 СОГАЗ'!J36+'Прил. 11 АЛЬФА'!J36</f>
        <v>1370</v>
      </c>
      <c r="K36" s="53">
        <f>'Прил. 11 СОГАЗ'!K36+'Прил. 11 АЛЬФА'!K36</f>
        <v>1191</v>
      </c>
      <c r="L36" s="53">
        <f>'Прил. 11 СОГАЗ'!L36+'Прил. 11 АЛЬФА'!L36</f>
        <v>2812</v>
      </c>
      <c r="M36" s="53">
        <f>'Прил. 11 СОГАЗ'!M36+'Прил. 11 АЛЬФА'!M36</f>
        <v>2670</v>
      </c>
      <c r="N36" s="53">
        <f>'Прил. 11 СОГАЗ'!N36+'Прил. 11 АЛЬФА'!N36</f>
        <v>2118</v>
      </c>
      <c r="O36" s="53">
        <f>'Прил. 11 СОГАЗ'!O36+'Прил. 11 АЛЬФА'!O36</f>
        <v>2325</v>
      </c>
      <c r="P36" s="53">
        <f>'Прил. 11 СОГАЗ'!P36+'Прил. 11 АЛЬФА'!P36</f>
        <v>879</v>
      </c>
      <c r="Q36" s="53">
        <f>'Прил. 11 СОГАЗ'!Q36+'Прил. 11 АЛЬФА'!Q36</f>
        <v>1860</v>
      </c>
    </row>
    <row r="37" spans="1:17" s="35" customFormat="1" ht="18.75">
      <c r="A37" s="50" t="s">
        <v>100</v>
      </c>
      <c r="B37" s="54" t="s">
        <v>101</v>
      </c>
      <c r="C37" s="52">
        <f t="shared" si="0"/>
        <v>1941</v>
      </c>
      <c r="D37" s="53">
        <f>'Прил. 11 СОГАЗ'!D37+'Прил. 11 АЛЬФА'!D37</f>
        <v>925</v>
      </c>
      <c r="E37" s="53">
        <f>'Прил. 11 СОГАЗ'!E37+'Прил. 11 АЛЬФА'!E37</f>
        <v>1016</v>
      </c>
      <c r="F37" s="53">
        <f>'Прил. 11 СОГАЗ'!F37+'Прил. 11 АЛЬФА'!F37</f>
        <v>5</v>
      </c>
      <c r="G37" s="53">
        <f>'Прил. 11 СОГАЗ'!G37+'Прил. 11 АЛЬФА'!G37</f>
        <v>4</v>
      </c>
      <c r="H37" s="53">
        <f>'Прил. 11 СОГАЗ'!H37+'Прил. 11 АЛЬФА'!H37</f>
        <v>23</v>
      </c>
      <c r="I37" s="53">
        <f>'Прил. 11 СОГАЗ'!I37+'Прил. 11 АЛЬФА'!I37</f>
        <v>24</v>
      </c>
      <c r="J37" s="53">
        <f>'Прил. 11 СОГАЗ'!J37+'Прил. 11 АЛЬФА'!J37</f>
        <v>170</v>
      </c>
      <c r="K37" s="53">
        <f>'Прил. 11 СОГАЗ'!K37+'Прил. 11 АЛЬФА'!K37</f>
        <v>150</v>
      </c>
      <c r="L37" s="53">
        <f>'Прил. 11 СОГАЗ'!L37+'Прил. 11 АЛЬФА'!L37</f>
        <v>356</v>
      </c>
      <c r="M37" s="53">
        <f>'Прил. 11 СОГАЗ'!M37+'Прил. 11 АЛЬФА'!M37</f>
        <v>320</v>
      </c>
      <c r="N37" s="53">
        <f>'Прил. 11 СОГАЗ'!N37+'Прил. 11 АЛЬФА'!N37</f>
        <v>267</v>
      </c>
      <c r="O37" s="53">
        <f>'Прил. 11 СОГАЗ'!O37+'Прил. 11 АЛЬФА'!O37</f>
        <v>276</v>
      </c>
      <c r="P37" s="53">
        <f>'Прил. 11 СОГАЗ'!P37+'Прил. 11 АЛЬФА'!P37</f>
        <v>104</v>
      </c>
      <c r="Q37" s="53">
        <f>'Прил. 11 СОГАЗ'!Q37+'Прил. 11 АЛЬФА'!Q37</f>
        <v>242</v>
      </c>
    </row>
    <row r="38" spans="1:17" s="35" customFormat="1" ht="18.75">
      <c r="A38" s="50">
        <v>15</v>
      </c>
      <c r="B38" s="51" t="s">
        <v>102</v>
      </c>
      <c r="C38" s="52">
        <f t="shared" si="0"/>
        <v>4931</v>
      </c>
      <c r="D38" s="53">
        <f>'Прил. 11 СОГАЗ'!D38+'Прил. 11 АЛЬФА'!D38</f>
        <v>2317</v>
      </c>
      <c r="E38" s="53">
        <f>'Прил. 11 СОГАЗ'!E38+'Прил. 11 АЛЬФА'!E38</f>
        <v>2614</v>
      </c>
      <c r="F38" s="53">
        <f>'Прил. 11 СОГАЗ'!F38+'Прил. 11 АЛЬФА'!F38</f>
        <v>7</v>
      </c>
      <c r="G38" s="53">
        <f>'Прил. 11 СОГАЗ'!G38+'Прил. 11 АЛЬФА'!G38</f>
        <v>7</v>
      </c>
      <c r="H38" s="53">
        <f>'Прил. 11 СОГАЗ'!H38+'Прил. 11 АЛЬФА'!H38</f>
        <v>41</v>
      </c>
      <c r="I38" s="53">
        <f>'Прил. 11 СОГАЗ'!I38+'Прил. 11 АЛЬФА'!I38</f>
        <v>54</v>
      </c>
      <c r="J38" s="53">
        <f>'Прил. 11 СОГАЗ'!J38+'Прил. 11 АЛЬФА'!J38</f>
        <v>325</v>
      </c>
      <c r="K38" s="53">
        <f>'Прил. 11 СОГАЗ'!K38+'Прил. 11 АЛЬФА'!K38</f>
        <v>324</v>
      </c>
      <c r="L38" s="53">
        <f>'Прил. 11 СОГАЗ'!L38+'Прил. 11 АЛЬФА'!L38</f>
        <v>788</v>
      </c>
      <c r="M38" s="53">
        <f>'Прил. 11 СОГАЗ'!M38+'Прил. 11 АЛЬФА'!M38</f>
        <v>624</v>
      </c>
      <c r="N38" s="53">
        <f>'Прил. 11 СОГАЗ'!N38+'Прил. 11 АЛЬФА'!N38</f>
        <v>732</v>
      </c>
      <c r="O38" s="53">
        <f>'Прил. 11 СОГАЗ'!O38+'Прил. 11 АЛЬФА'!O38</f>
        <v>805</v>
      </c>
      <c r="P38" s="53">
        <f>'Прил. 11 СОГАЗ'!P38+'Прил. 11 АЛЬФА'!P38</f>
        <v>424</v>
      </c>
      <c r="Q38" s="53">
        <f>'Прил. 11 СОГАЗ'!Q38+'Прил. 11 АЛЬФА'!Q38</f>
        <v>800</v>
      </c>
    </row>
    <row r="39" spans="1:17" s="35" customFormat="1" ht="18.75">
      <c r="A39" s="50">
        <f>A38+1</f>
        <v>16</v>
      </c>
      <c r="B39" s="51" t="s">
        <v>103</v>
      </c>
      <c r="C39" s="52">
        <f t="shared" si="0"/>
        <v>41696</v>
      </c>
      <c r="D39" s="53">
        <f>'Прил. 11 СОГАЗ'!D39+'Прил. 11 АЛЬФА'!D39</f>
        <v>18966</v>
      </c>
      <c r="E39" s="53">
        <f>'Прил. 11 СОГАЗ'!E39+'Прил. 11 АЛЬФА'!E39</f>
        <v>22730</v>
      </c>
      <c r="F39" s="53">
        <f>'Прил. 11 СОГАЗ'!F39+'Прил. 11 АЛЬФА'!F39</f>
        <v>116</v>
      </c>
      <c r="G39" s="53">
        <f>'Прил. 11 СОГАЗ'!G39+'Прил. 11 АЛЬФА'!G39</f>
        <v>100</v>
      </c>
      <c r="H39" s="53">
        <f>'Прил. 11 СОГАЗ'!H39+'Прил. 11 АЛЬФА'!H39</f>
        <v>735</v>
      </c>
      <c r="I39" s="53">
        <f>'Прил. 11 СОГАЗ'!I39+'Прил. 11 АЛЬФА'!I39</f>
        <v>667</v>
      </c>
      <c r="J39" s="53">
        <f>'Прил. 11 СОГАЗ'!J39+'Прил. 11 АЛЬФА'!J39</f>
        <v>3399</v>
      </c>
      <c r="K39" s="53">
        <f>'Прил. 11 СОГАЗ'!K39+'Прил. 11 АЛЬФА'!K39</f>
        <v>3175</v>
      </c>
      <c r="L39" s="53">
        <f>'Прил. 11 СОГАЗ'!L39+'Прил. 11 АЛЬФА'!L39</f>
        <v>7365</v>
      </c>
      <c r="M39" s="53">
        <f>'Прил. 11 СОГАЗ'!M39+'Прил. 11 АЛЬФА'!M39</f>
        <v>7311</v>
      </c>
      <c r="N39" s="53">
        <f>'Прил. 11 СОГАЗ'!N39+'Прил. 11 АЛЬФА'!N39</f>
        <v>5197</v>
      </c>
      <c r="O39" s="53">
        <f>'Прил. 11 СОГАЗ'!O39+'Прил. 11 АЛЬФА'!O39</f>
        <v>6266</v>
      </c>
      <c r="P39" s="53">
        <f>'Прил. 11 СОГАЗ'!P39+'Прил. 11 АЛЬФА'!P39</f>
        <v>2154</v>
      </c>
      <c r="Q39" s="53">
        <f>'Прил. 11 СОГАЗ'!Q39+'Прил. 11 АЛЬФА'!Q39</f>
        <v>5211</v>
      </c>
    </row>
    <row r="40" spans="1:17" s="35" customFormat="1" ht="18.75">
      <c r="A40" s="50">
        <f>A39+1</f>
        <v>17</v>
      </c>
      <c r="B40" s="51" t="s">
        <v>104</v>
      </c>
      <c r="C40" s="52">
        <f t="shared" si="0"/>
        <v>25867</v>
      </c>
      <c r="D40" s="53">
        <f>'Прил. 11 СОГАЗ'!D40+'Прил. 11 АЛЬФА'!D40</f>
        <v>11622</v>
      </c>
      <c r="E40" s="53">
        <f>'Прил. 11 СОГАЗ'!E40+'Прил. 11 АЛЬФА'!E40</f>
        <v>14245</v>
      </c>
      <c r="F40" s="53">
        <f>'Прил. 11 СОГАЗ'!F40+'Прил. 11 АЛЬФА'!F40</f>
        <v>112</v>
      </c>
      <c r="G40" s="53">
        <f>'Прил. 11 СОГАЗ'!G40+'Прил. 11 АЛЬФА'!G40</f>
        <v>127</v>
      </c>
      <c r="H40" s="53">
        <f>'Прил. 11 СОГАЗ'!H40+'Прил. 11 АЛЬФА'!H40</f>
        <v>541</v>
      </c>
      <c r="I40" s="53">
        <f>'Прил. 11 СОГАЗ'!I40+'Прил. 11 АЛЬФА'!I40</f>
        <v>495</v>
      </c>
      <c r="J40" s="53">
        <f>'Прил. 11 СОГАЗ'!J40+'Прил. 11 АЛЬФА'!J40</f>
        <v>2282</v>
      </c>
      <c r="K40" s="53">
        <f>'Прил. 11 СОГАЗ'!K40+'Прил. 11 АЛЬФА'!K40</f>
        <v>2185</v>
      </c>
      <c r="L40" s="53">
        <f>'Прил. 11 СОГАЗ'!L40+'Прил. 11 АЛЬФА'!L40</f>
        <v>4459</v>
      </c>
      <c r="M40" s="53">
        <f>'Прил. 11 СОГАЗ'!M40+'Прил. 11 АЛЬФА'!M40</f>
        <v>5007</v>
      </c>
      <c r="N40" s="53">
        <f>'Прил. 11 СОГАЗ'!N40+'Прил. 11 АЛЬФА'!N40</f>
        <v>3071</v>
      </c>
      <c r="O40" s="53">
        <f>'Прил. 11 СОГАЗ'!O40+'Прил. 11 АЛЬФА'!O40</f>
        <v>3659</v>
      </c>
      <c r="P40" s="53">
        <f>'Прил. 11 СОГАЗ'!P40+'Прил. 11 АЛЬФА'!P40</f>
        <v>1157</v>
      </c>
      <c r="Q40" s="53">
        <f>'Прил. 11 СОГАЗ'!Q40+'Прил. 11 АЛЬФА'!Q40</f>
        <v>2772</v>
      </c>
    </row>
    <row r="41" spans="1:17" s="35" customFormat="1" ht="18.75">
      <c r="A41" s="50">
        <f>A40+1</f>
        <v>18</v>
      </c>
      <c r="B41" s="51" t="s">
        <v>105</v>
      </c>
      <c r="C41" s="52">
        <f t="shared" si="0"/>
        <v>17957</v>
      </c>
      <c r="D41" s="53">
        <f>'Прил. 11 СОГАЗ'!D41+'Прил. 11 АЛЬФА'!D41</f>
        <v>8484</v>
      </c>
      <c r="E41" s="53">
        <f>'Прил. 11 СОГАЗ'!E41+'Прил. 11 АЛЬФА'!E41</f>
        <v>9473</v>
      </c>
      <c r="F41" s="53">
        <f>'Прил. 11 СОГАЗ'!F41+'Прил. 11 АЛЬФА'!F41</f>
        <v>64</v>
      </c>
      <c r="G41" s="53">
        <f>'Прил. 11 СОГАЗ'!G41+'Прил. 11 АЛЬФА'!G41</f>
        <v>51</v>
      </c>
      <c r="H41" s="53">
        <f>'Прил. 11 СОГАЗ'!H41+'Прил. 11 АЛЬФА'!H41</f>
        <v>309</v>
      </c>
      <c r="I41" s="53">
        <f>'Прил. 11 СОГАЗ'!I41+'Прил. 11 АЛЬФА'!I41</f>
        <v>242</v>
      </c>
      <c r="J41" s="53">
        <f>'Прил. 11 СОГАЗ'!J41+'Прил. 11 АЛЬФА'!J41</f>
        <v>1380</v>
      </c>
      <c r="K41" s="53">
        <f>'Прил. 11 СОГАЗ'!K41+'Прил. 11 АЛЬФА'!K41</f>
        <v>1334</v>
      </c>
      <c r="L41" s="53">
        <f>'Прил. 11 СОГАЗ'!L41+'Прил. 11 АЛЬФА'!L41</f>
        <v>3348</v>
      </c>
      <c r="M41" s="53">
        <f>'Прил. 11 СОГАЗ'!M41+'Прил. 11 АЛЬФА'!M41</f>
        <v>2947</v>
      </c>
      <c r="N41" s="53">
        <f>'Прил. 11 СОГАЗ'!N41+'Прил. 11 АЛЬФА'!N41</f>
        <v>2361</v>
      </c>
      <c r="O41" s="53">
        <f>'Прил. 11 СОГАЗ'!O41+'Прил. 11 АЛЬФА'!O41</f>
        <v>2620</v>
      </c>
      <c r="P41" s="53">
        <f>'Прил. 11 СОГАЗ'!P41+'Прил. 11 АЛЬФА'!P41</f>
        <v>1022</v>
      </c>
      <c r="Q41" s="53">
        <f>'Прил. 11 СОГАЗ'!Q41+'Прил. 11 АЛЬФА'!Q41</f>
        <v>2279</v>
      </c>
    </row>
    <row r="42" spans="1:17" s="35" customFormat="1" ht="18.75">
      <c r="A42" s="50">
        <f>A41+1</f>
        <v>19</v>
      </c>
      <c r="B42" s="51" t="s">
        <v>106</v>
      </c>
      <c r="C42" s="52">
        <f t="shared" si="0"/>
        <v>9500</v>
      </c>
      <c r="D42" s="53">
        <f>'Прил. 11 СОГАЗ'!D42+'Прил. 11 АЛЬФА'!D42</f>
        <v>4603</v>
      </c>
      <c r="E42" s="53">
        <f>'Прил. 11 СОГАЗ'!E42+'Прил. 11 АЛЬФА'!E42</f>
        <v>4897</v>
      </c>
      <c r="F42" s="53">
        <f>'Прил. 11 СОГАЗ'!F42+'Прил. 11 АЛЬФА'!F42</f>
        <v>22</v>
      </c>
      <c r="G42" s="53">
        <f>'Прил. 11 СОГАЗ'!G42+'Прил. 11 АЛЬФА'!G42</f>
        <v>15</v>
      </c>
      <c r="H42" s="53">
        <f>'Прил. 11 СОГАЗ'!H42+'Прил. 11 АЛЬФА'!H42</f>
        <v>115</v>
      </c>
      <c r="I42" s="53">
        <f>'Прил. 11 СОГАЗ'!I42+'Прил. 11 АЛЬФА'!I42</f>
        <v>138</v>
      </c>
      <c r="J42" s="53">
        <f>'Прил. 11 СОГАЗ'!J42+'Прил. 11 АЛЬФА'!J42</f>
        <v>758</v>
      </c>
      <c r="K42" s="53">
        <f>'Прил. 11 СОГАЗ'!K42+'Прил. 11 АЛЬФА'!K42</f>
        <v>708</v>
      </c>
      <c r="L42" s="53">
        <f>'Прил. 11 СОГАЗ'!L42+'Прил. 11 АЛЬФА'!L42</f>
        <v>1816</v>
      </c>
      <c r="M42" s="53">
        <f>'Прил. 11 СОГАЗ'!M42+'Прил. 11 АЛЬФА'!M42</f>
        <v>1437</v>
      </c>
      <c r="N42" s="53">
        <f>'Прил. 11 СОГАЗ'!N42+'Прил. 11 АЛЬФА'!N42</f>
        <v>1353</v>
      </c>
      <c r="O42" s="53">
        <f>'Прил. 11 СОГАЗ'!O42+'Прил. 11 АЛЬФА'!O42</f>
        <v>1359</v>
      </c>
      <c r="P42" s="53">
        <f>'Прил. 11 СОГАЗ'!P42+'Прил. 11 АЛЬФА'!P42</f>
        <v>539</v>
      </c>
      <c r="Q42" s="53">
        <f>'Прил. 11 СОГАЗ'!Q42+'Прил. 11 АЛЬФА'!Q42</f>
        <v>1240</v>
      </c>
    </row>
    <row r="43" spans="1:17" s="12" customFormat="1" ht="18.75">
      <c r="A43" s="55">
        <f>A42+1</f>
        <v>20</v>
      </c>
      <c r="B43" s="56" t="s">
        <v>107</v>
      </c>
      <c r="C43" s="52">
        <f t="shared" ref="C43:Q43" si="2">SUM(C20:C42)-C21-C23-C26-C37</f>
        <v>673930</v>
      </c>
      <c r="D43" s="52">
        <f t="shared" si="2"/>
        <v>310938</v>
      </c>
      <c r="E43" s="52">
        <f t="shared" si="2"/>
        <v>362992</v>
      </c>
      <c r="F43" s="52">
        <f t="shared" si="2"/>
        <v>2523</v>
      </c>
      <c r="G43" s="52">
        <f t="shared" si="2"/>
        <v>2385</v>
      </c>
      <c r="H43" s="52">
        <f t="shared" si="2"/>
        <v>12681</v>
      </c>
      <c r="I43" s="52">
        <f t="shared" si="2"/>
        <v>12184</v>
      </c>
      <c r="J43" s="52">
        <f t="shared" si="2"/>
        <v>56244</v>
      </c>
      <c r="K43" s="52">
        <f t="shared" si="2"/>
        <v>53048</v>
      </c>
      <c r="L43" s="52">
        <f t="shared" ref="L43:M43" si="3">SUM(L20:L42)-L21-L23-L26-L37</f>
        <v>120114</v>
      </c>
      <c r="M43" s="52">
        <f t="shared" si="3"/>
        <v>124356</v>
      </c>
      <c r="N43" s="52">
        <f t="shared" si="2"/>
        <v>85915</v>
      </c>
      <c r="O43" s="52">
        <f t="shared" si="2"/>
        <v>96658</v>
      </c>
      <c r="P43" s="52">
        <f t="shared" si="2"/>
        <v>33461</v>
      </c>
      <c r="Q43" s="52">
        <f t="shared" si="2"/>
        <v>74361</v>
      </c>
    </row>
    <row r="44" spans="1:17" ht="5.25" customHeight="1">
      <c r="A44" s="31"/>
      <c r="B44" s="32"/>
      <c r="C44" s="32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</row>
    <row r="45" spans="1:17" s="35" customFormat="1" ht="18.75">
      <c r="A45" s="34" t="s">
        <v>43</v>
      </c>
      <c r="E45" s="72" t="s">
        <v>108</v>
      </c>
      <c r="F45" s="72"/>
      <c r="G45" s="72"/>
      <c r="H45" s="72"/>
      <c r="I45" s="72"/>
    </row>
    <row r="46" spans="1:17" s="35" customFormat="1" ht="13.5" customHeight="1">
      <c r="D46" s="36" t="s">
        <v>44</v>
      </c>
      <c r="E46" s="71" t="s">
        <v>45</v>
      </c>
      <c r="F46" s="71"/>
      <c r="G46" s="71"/>
      <c r="H46" s="71"/>
      <c r="I46" s="71"/>
    </row>
    <row r="47" spans="1:17" s="35" customFormat="1" ht="22.5" customHeight="1">
      <c r="A47" s="12" t="s">
        <v>46</v>
      </c>
    </row>
    <row r="48" spans="1:17" s="35" customFormat="1" ht="21" customHeight="1">
      <c r="A48" s="72" t="s">
        <v>43</v>
      </c>
      <c r="B48" s="72"/>
      <c r="C48" s="72"/>
      <c r="E48" s="72" t="s">
        <v>108</v>
      </c>
      <c r="F48" s="72"/>
      <c r="G48" s="72"/>
      <c r="H48" s="72"/>
      <c r="I48" s="72"/>
    </row>
    <row r="49" spans="1:13" s="36" customFormat="1" ht="12">
      <c r="A49" s="71" t="s">
        <v>47</v>
      </c>
      <c r="B49" s="71"/>
      <c r="C49" s="71"/>
      <c r="D49" s="36" t="s">
        <v>44</v>
      </c>
      <c r="E49" s="71" t="s">
        <v>45</v>
      </c>
      <c r="F49" s="71"/>
      <c r="G49" s="71"/>
      <c r="H49" s="71"/>
      <c r="I49" s="71"/>
      <c r="L49" s="60"/>
      <c r="M49" s="60"/>
    </row>
  </sheetData>
  <mergeCells count="23">
    <mergeCell ref="A8:Q8"/>
    <mergeCell ref="A9:Q9"/>
    <mergeCell ref="A15:A18"/>
    <mergeCell ref="B15:B18"/>
    <mergeCell ref="C15:C18"/>
    <mergeCell ref="C13:O13"/>
    <mergeCell ref="F16:K16"/>
    <mergeCell ref="D15:E17"/>
    <mergeCell ref="J17:K17"/>
    <mergeCell ref="F17:G17"/>
    <mergeCell ref="C12:O12"/>
    <mergeCell ref="H17:I17"/>
    <mergeCell ref="F15:Q15"/>
    <mergeCell ref="P16:Q16"/>
    <mergeCell ref="L16:O16"/>
    <mergeCell ref="L17:M17"/>
    <mergeCell ref="N17:O17"/>
    <mergeCell ref="A49:C49"/>
    <mergeCell ref="E49:I49"/>
    <mergeCell ref="E46:I46"/>
    <mergeCell ref="A48:C48"/>
    <mergeCell ref="E48:I48"/>
    <mergeCell ref="E45:I45"/>
  </mergeCells>
  <phoneticPr fontId="31" type="noConversion"/>
  <printOptions horizontalCentered="1"/>
  <pageMargins left="0.39370078740157483" right="0.39370078740157483" top="0.98425196850393704" bottom="0.59055118110236227" header="0.51181102362204722" footer="0.51181102362204722"/>
  <pageSetup paperSize="9" scale="5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enableFormatConditionsCalculation="0">
    <tabColor rgb="FFFFC000"/>
  </sheetPr>
  <dimension ref="A1:Q49"/>
  <sheetViews>
    <sheetView topLeftCell="A4" zoomScale="61" zoomScaleNormal="61" workbookViewId="0">
      <selection activeCell="F20" sqref="F20:Q42"/>
    </sheetView>
  </sheetViews>
  <sheetFormatPr defaultColWidth="9.28515625" defaultRowHeight="12.75"/>
  <cols>
    <col min="1" max="1" width="6.5703125" style="18" customWidth="1"/>
    <col min="2" max="2" width="44.7109375" style="18" customWidth="1"/>
    <col min="3" max="3" width="17.5703125" style="18" customWidth="1"/>
    <col min="4" max="4" width="13" style="18" customWidth="1"/>
    <col min="5" max="7" width="12.42578125" style="18" customWidth="1"/>
    <col min="8" max="8" width="13.7109375" style="18" customWidth="1"/>
    <col min="9" max="9" width="13.5703125" style="18" customWidth="1"/>
    <col min="10" max="13" width="13.42578125" style="18" customWidth="1"/>
    <col min="14" max="17" width="18.7109375" style="18" customWidth="1"/>
    <col min="18" max="16384" width="9.28515625" style="18"/>
  </cols>
  <sheetData>
    <row r="1" spans="1:17" ht="15" customHeight="1">
      <c r="O1" s="4" t="s">
        <v>75</v>
      </c>
    </row>
    <row r="2" spans="1:17" ht="15" customHeight="1">
      <c r="O2" s="4" t="s">
        <v>1</v>
      </c>
    </row>
    <row r="3" spans="1:17" ht="15" customHeight="1">
      <c r="O3" s="4" t="s">
        <v>2</v>
      </c>
    </row>
    <row r="4" spans="1:17" ht="15" customHeight="1">
      <c r="O4" s="4" t="s">
        <v>3</v>
      </c>
    </row>
    <row r="5" spans="1:17" ht="15" customHeight="1">
      <c r="O5" s="4" t="s">
        <v>4</v>
      </c>
    </row>
    <row r="6" spans="1:17" ht="15" customHeight="1">
      <c r="O6" s="46" t="s">
        <v>121</v>
      </c>
    </row>
    <row r="8" spans="1:17" s="9" customFormat="1" ht="20.25">
      <c r="A8" s="88" t="s">
        <v>5</v>
      </c>
      <c r="B8" s="88"/>
      <c r="C8" s="88"/>
      <c r="D8" s="88"/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</row>
    <row r="9" spans="1:17" s="9" customFormat="1" ht="20.25">
      <c r="A9" s="88" t="s">
        <v>76</v>
      </c>
      <c r="B9" s="88"/>
      <c r="C9" s="88"/>
      <c r="D9" s="88"/>
      <c r="E9" s="88"/>
      <c r="F9" s="88"/>
      <c r="G9" s="88"/>
      <c r="H9" s="88"/>
      <c r="I9" s="88"/>
      <c r="J9" s="88"/>
      <c r="K9" s="88"/>
      <c r="L9" s="88"/>
      <c r="M9" s="88"/>
      <c r="N9" s="88"/>
      <c r="O9" s="88"/>
      <c r="P9" s="88"/>
      <c r="Q9" s="88"/>
    </row>
    <row r="10" spans="1:17" s="9" customFormat="1" ht="20.25">
      <c r="H10" s="10" t="s">
        <v>77</v>
      </c>
      <c r="I10" s="57" t="s">
        <v>125</v>
      </c>
      <c r="J10" s="9" t="s">
        <v>124</v>
      </c>
      <c r="N10" s="11"/>
    </row>
    <row r="11" spans="1:17" s="9" customFormat="1" ht="20.25">
      <c r="N11" s="47"/>
    </row>
    <row r="12" spans="1:17" s="12" customFormat="1" ht="18.75">
      <c r="C12" s="90" t="s">
        <v>71</v>
      </c>
      <c r="D12" s="90"/>
      <c r="E12" s="90"/>
      <c r="F12" s="90"/>
      <c r="G12" s="90"/>
      <c r="H12" s="90"/>
      <c r="I12" s="90"/>
      <c r="J12" s="90"/>
      <c r="K12" s="90"/>
      <c r="L12" s="90"/>
      <c r="M12" s="90"/>
      <c r="N12" s="90"/>
      <c r="O12" s="90"/>
    </row>
    <row r="13" spans="1:17" s="13" customFormat="1" ht="15.75">
      <c r="C13" s="91" t="s">
        <v>8</v>
      </c>
      <c r="D13" s="91"/>
      <c r="E13" s="91"/>
      <c r="F13" s="91"/>
      <c r="G13" s="91"/>
      <c r="H13" s="91"/>
      <c r="I13" s="91"/>
      <c r="J13" s="91"/>
      <c r="K13" s="91"/>
      <c r="L13" s="91"/>
      <c r="M13" s="91"/>
      <c r="N13" s="91"/>
      <c r="O13" s="91"/>
    </row>
    <row r="14" spans="1:17" ht="12" customHeight="1"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</row>
    <row r="15" spans="1:17" s="14" customFormat="1" ht="18.75" customHeight="1">
      <c r="A15" s="92" t="s">
        <v>9</v>
      </c>
      <c r="B15" s="92" t="s">
        <v>10</v>
      </c>
      <c r="C15" s="104" t="s">
        <v>78</v>
      </c>
      <c r="D15" s="73" t="s">
        <v>12</v>
      </c>
      <c r="E15" s="74"/>
      <c r="F15" s="73" t="s">
        <v>13</v>
      </c>
      <c r="G15" s="112"/>
      <c r="H15" s="112"/>
      <c r="I15" s="112"/>
      <c r="J15" s="112"/>
      <c r="K15" s="112"/>
      <c r="L15" s="112"/>
      <c r="M15" s="112"/>
      <c r="N15" s="112"/>
      <c r="O15" s="112"/>
      <c r="P15" s="112"/>
      <c r="Q15" s="74"/>
    </row>
    <row r="16" spans="1:17" s="14" customFormat="1" ht="37.5" customHeight="1">
      <c r="A16" s="93"/>
      <c r="B16" s="93"/>
      <c r="C16" s="105"/>
      <c r="D16" s="75"/>
      <c r="E16" s="76"/>
      <c r="F16" s="107" t="s">
        <v>14</v>
      </c>
      <c r="G16" s="108"/>
      <c r="H16" s="108"/>
      <c r="I16" s="108"/>
      <c r="J16" s="108"/>
      <c r="K16" s="109"/>
      <c r="L16" s="115" t="s">
        <v>15</v>
      </c>
      <c r="M16" s="116"/>
      <c r="N16" s="116"/>
      <c r="O16" s="117"/>
      <c r="P16" s="113" t="s">
        <v>16</v>
      </c>
      <c r="Q16" s="114"/>
    </row>
    <row r="17" spans="1:17" s="14" customFormat="1" ht="18.75" customHeight="1">
      <c r="A17" s="93"/>
      <c r="B17" s="93"/>
      <c r="C17" s="105"/>
      <c r="D17" s="77"/>
      <c r="E17" s="78"/>
      <c r="F17" s="110" t="s">
        <v>79</v>
      </c>
      <c r="G17" s="111"/>
      <c r="H17" s="110" t="s">
        <v>18</v>
      </c>
      <c r="I17" s="111"/>
      <c r="J17" s="110" t="s">
        <v>19</v>
      </c>
      <c r="K17" s="111"/>
      <c r="L17" s="102" t="s">
        <v>123</v>
      </c>
      <c r="M17" s="103"/>
      <c r="N17" s="102" t="s">
        <v>122</v>
      </c>
      <c r="O17" s="103" t="s">
        <v>113</v>
      </c>
      <c r="P17" s="59" t="s">
        <v>114</v>
      </c>
      <c r="Q17" s="59" t="s">
        <v>115</v>
      </c>
    </row>
    <row r="18" spans="1:17" s="14" customFormat="1" ht="18.75">
      <c r="A18" s="94"/>
      <c r="B18" s="94"/>
      <c r="C18" s="106"/>
      <c r="D18" s="49" t="s">
        <v>20</v>
      </c>
      <c r="E18" s="49" t="s">
        <v>21</v>
      </c>
      <c r="F18" s="49" t="s">
        <v>20</v>
      </c>
      <c r="G18" s="49" t="s">
        <v>21</v>
      </c>
      <c r="H18" s="49" t="s">
        <v>20</v>
      </c>
      <c r="I18" s="49" t="s">
        <v>21</v>
      </c>
      <c r="J18" s="49" t="s">
        <v>20</v>
      </c>
      <c r="K18" s="49" t="s">
        <v>21</v>
      </c>
      <c r="L18" s="49" t="s">
        <v>20</v>
      </c>
      <c r="M18" s="49" t="s">
        <v>21</v>
      </c>
      <c r="N18" s="49" t="s">
        <v>20</v>
      </c>
      <c r="O18" s="49" t="s">
        <v>21</v>
      </c>
      <c r="P18" s="49" t="s">
        <v>20</v>
      </c>
      <c r="Q18" s="49" t="s">
        <v>21</v>
      </c>
    </row>
    <row r="19" spans="1:17" s="35" customFormat="1" ht="18.75">
      <c r="A19" s="48">
        <v>1</v>
      </c>
      <c r="B19" s="48">
        <v>2</v>
      </c>
      <c r="C19" s="48">
        <v>3</v>
      </c>
      <c r="D19" s="48">
        <v>4</v>
      </c>
      <c r="E19" s="48">
        <v>5</v>
      </c>
      <c r="F19" s="48">
        <v>6</v>
      </c>
      <c r="G19" s="48">
        <v>7</v>
      </c>
      <c r="H19" s="48">
        <v>8</v>
      </c>
      <c r="I19" s="48">
        <v>9</v>
      </c>
      <c r="J19" s="48">
        <v>10</v>
      </c>
      <c r="K19" s="48">
        <v>11</v>
      </c>
      <c r="L19" s="48">
        <v>12</v>
      </c>
      <c r="M19" s="48">
        <v>13</v>
      </c>
      <c r="N19" s="48">
        <v>14</v>
      </c>
      <c r="O19" s="48">
        <v>15</v>
      </c>
      <c r="P19" s="48">
        <v>16</v>
      </c>
      <c r="Q19" s="48">
        <v>17</v>
      </c>
    </row>
    <row r="20" spans="1:17" s="35" customFormat="1" ht="18.75">
      <c r="A20" s="50">
        <v>1</v>
      </c>
      <c r="B20" s="51" t="s">
        <v>80</v>
      </c>
      <c r="C20" s="52">
        <f t="shared" ref="C20:C42" si="0">D20+E20</f>
        <v>216740</v>
      </c>
      <c r="D20" s="53">
        <f>F20+H20+J20+N20+P20+L20</f>
        <v>99905</v>
      </c>
      <c r="E20" s="53">
        <f>G20+I20+K20+O20+Q20+M20</f>
        <v>116835</v>
      </c>
      <c r="F20" s="53">
        <v>851</v>
      </c>
      <c r="G20" s="53">
        <v>804</v>
      </c>
      <c r="H20" s="53">
        <v>3825</v>
      </c>
      <c r="I20" s="53">
        <v>3689</v>
      </c>
      <c r="J20" s="53">
        <v>17270</v>
      </c>
      <c r="K20" s="53">
        <v>15970</v>
      </c>
      <c r="L20" s="53">
        <v>38036</v>
      </c>
      <c r="M20" s="53">
        <v>38697</v>
      </c>
      <c r="N20" s="53">
        <v>28071</v>
      </c>
      <c r="O20" s="53">
        <v>31317</v>
      </c>
      <c r="P20" s="53">
        <v>11852</v>
      </c>
      <c r="Q20" s="53">
        <v>26358</v>
      </c>
    </row>
    <row r="21" spans="1:17" s="35" customFormat="1" ht="18.75">
      <c r="A21" s="50" t="s">
        <v>81</v>
      </c>
      <c r="B21" s="51" t="s">
        <v>82</v>
      </c>
      <c r="C21" s="52">
        <f t="shared" si="0"/>
        <v>4692</v>
      </c>
      <c r="D21" s="53">
        <f t="shared" ref="D21:D42" si="1">F21+H21+J21+N21+P21+L21</f>
        <v>2180</v>
      </c>
      <c r="E21" s="53">
        <f t="shared" ref="E21:E42" si="2">G21+I21+K21+O21+Q21+M21</f>
        <v>2512</v>
      </c>
      <c r="F21" s="53">
        <v>29</v>
      </c>
      <c r="G21" s="53">
        <v>24</v>
      </c>
      <c r="H21" s="53">
        <v>106</v>
      </c>
      <c r="I21" s="53">
        <v>93</v>
      </c>
      <c r="J21" s="53">
        <v>391</v>
      </c>
      <c r="K21" s="53">
        <v>338</v>
      </c>
      <c r="L21" s="53">
        <v>840</v>
      </c>
      <c r="M21" s="53">
        <v>880</v>
      </c>
      <c r="N21" s="53">
        <v>577</v>
      </c>
      <c r="O21" s="53">
        <v>739</v>
      </c>
      <c r="P21" s="53">
        <v>237</v>
      </c>
      <c r="Q21" s="53">
        <v>438</v>
      </c>
    </row>
    <row r="22" spans="1:17" s="35" customFormat="1" ht="18.75">
      <c r="A22" s="50">
        <f>A20+1</f>
        <v>2</v>
      </c>
      <c r="B22" s="51" t="s">
        <v>83</v>
      </c>
      <c r="C22" s="52">
        <f t="shared" si="0"/>
        <v>27803</v>
      </c>
      <c r="D22" s="53">
        <f t="shared" si="1"/>
        <v>11748</v>
      </c>
      <c r="E22" s="53">
        <f t="shared" si="2"/>
        <v>16055</v>
      </c>
      <c r="F22" s="53">
        <v>240</v>
      </c>
      <c r="G22" s="53">
        <v>253</v>
      </c>
      <c r="H22" s="53">
        <v>1044</v>
      </c>
      <c r="I22" s="53">
        <v>1045</v>
      </c>
      <c r="J22" s="53">
        <v>2887</v>
      </c>
      <c r="K22" s="53">
        <v>2810</v>
      </c>
      <c r="L22" s="53">
        <v>3713</v>
      </c>
      <c r="M22" s="53">
        <v>6556</v>
      </c>
      <c r="N22" s="53">
        <v>2995</v>
      </c>
      <c r="O22" s="53">
        <v>3743</v>
      </c>
      <c r="P22" s="53">
        <v>869</v>
      </c>
      <c r="Q22" s="53">
        <v>1648</v>
      </c>
    </row>
    <row r="23" spans="1:17" s="35" customFormat="1" ht="18.75">
      <c r="A23" s="50" t="s">
        <v>84</v>
      </c>
      <c r="B23" s="51" t="s">
        <v>85</v>
      </c>
      <c r="C23" s="52">
        <f t="shared" si="0"/>
        <v>0</v>
      </c>
      <c r="D23" s="53">
        <f t="shared" si="1"/>
        <v>0</v>
      </c>
      <c r="E23" s="53">
        <f t="shared" si="2"/>
        <v>0</v>
      </c>
      <c r="F23" s="53">
        <v>0</v>
      </c>
      <c r="G23" s="53">
        <v>0</v>
      </c>
      <c r="H23" s="53">
        <v>0</v>
      </c>
      <c r="I23" s="53">
        <v>0</v>
      </c>
      <c r="J23" s="53">
        <v>0</v>
      </c>
      <c r="K23" s="53">
        <v>0</v>
      </c>
      <c r="L23" s="53">
        <v>0</v>
      </c>
      <c r="M23" s="53">
        <v>0</v>
      </c>
      <c r="N23" s="53">
        <v>0</v>
      </c>
      <c r="O23" s="53">
        <v>0</v>
      </c>
      <c r="P23" s="53">
        <v>0</v>
      </c>
      <c r="Q23" s="53">
        <v>0</v>
      </c>
    </row>
    <row r="24" spans="1:17" s="35" customFormat="1" ht="18.75">
      <c r="A24" s="50">
        <f>A22+1</f>
        <v>3</v>
      </c>
      <c r="B24" s="51" t="s">
        <v>86</v>
      </c>
      <c r="C24" s="52">
        <f t="shared" si="0"/>
        <v>80</v>
      </c>
      <c r="D24" s="53">
        <f t="shared" si="1"/>
        <v>39</v>
      </c>
      <c r="E24" s="53">
        <f t="shared" si="2"/>
        <v>41</v>
      </c>
      <c r="F24" s="53">
        <v>0</v>
      </c>
      <c r="G24" s="53">
        <v>0</v>
      </c>
      <c r="H24" s="53">
        <v>3</v>
      </c>
      <c r="I24" s="53">
        <v>2</v>
      </c>
      <c r="J24" s="53">
        <v>4</v>
      </c>
      <c r="K24" s="53">
        <v>5</v>
      </c>
      <c r="L24" s="53">
        <v>20</v>
      </c>
      <c r="M24" s="53">
        <v>20</v>
      </c>
      <c r="N24" s="53">
        <v>11</v>
      </c>
      <c r="O24" s="53">
        <v>10</v>
      </c>
      <c r="P24" s="53">
        <v>1</v>
      </c>
      <c r="Q24" s="53">
        <v>4</v>
      </c>
    </row>
    <row r="25" spans="1:17" s="35" customFormat="1" ht="18.75">
      <c r="A25" s="50">
        <f>A24+1</f>
        <v>4</v>
      </c>
      <c r="B25" s="51" t="s">
        <v>87</v>
      </c>
      <c r="C25" s="52">
        <f t="shared" si="0"/>
        <v>36018</v>
      </c>
      <c r="D25" s="53">
        <f t="shared" si="1"/>
        <v>17580</v>
      </c>
      <c r="E25" s="53">
        <f t="shared" si="2"/>
        <v>18438</v>
      </c>
      <c r="F25" s="53">
        <v>100</v>
      </c>
      <c r="G25" s="53">
        <v>120</v>
      </c>
      <c r="H25" s="53">
        <v>624</v>
      </c>
      <c r="I25" s="53">
        <v>586</v>
      </c>
      <c r="J25" s="53">
        <v>2662</v>
      </c>
      <c r="K25" s="53">
        <v>2648</v>
      </c>
      <c r="L25" s="53">
        <v>7432</v>
      </c>
      <c r="M25" s="53">
        <v>5936</v>
      </c>
      <c r="N25" s="53">
        <v>4857</v>
      </c>
      <c r="O25" s="53">
        <v>4999</v>
      </c>
      <c r="P25" s="53">
        <v>1905</v>
      </c>
      <c r="Q25" s="53">
        <v>4149</v>
      </c>
    </row>
    <row r="26" spans="1:17" s="35" customFormat="1" ht="18.75">
      <c r="A26" s="50" t="s">
        <v>88</v>
      </c>
      <c r="B26" s="51" t="s">
        <v>89</v>
      </c>
      <c r="C26" s="52">
        <f t="shared" si="0"/>
        <v>463</v>
      </c>
      <c r="D26" s="53">
        <f t="shared" si="1"/>
        <v>231</v>
      </c>
      <c r="E26" s="53">
        <f t="shared" si="2"/>
        <v>232</v>
      </c>
      <c r="F26" s="53">
        <v>1</v>
      </c>
      <c r="G26" s="53">
        <v>0</v>
      </c>
      <c r="H26" s="53">
        <v>3</v>
      </c>
      <c r="I26" s="53">
        <v>4</v>
      </c>
      <c r="J26" s="53">
        <v>27</v>
      </c>
      <c r="K26" s="53">
        <v>22</v>
      </c>
      <c r="L26" s="53">
        <v>89</v>
      </c>
      <c r="M26" s="53">
        <v>59</v>
      </c>
      <c r="N26" s="53">
        <v>83</v>
      </c>
      <c r="O26" s="53">
        <v>79</v>
      </c>
      <c r="P26" s="53">
        <v>28</v>
      </c>
      <c r="Q26" s="53">
        <v>68</v>
      </c>
    </row>
    <row r="27" spans="1:17" s="35" customFormat="1" ht="18.75">
      <c r="A27" s="50">
        <f>A25+1</f>
        <v>5</v>
      </c>
      <c r="B27" s="51" t="s">
        <v>90</v>
      </c>
      <c r="C27" s="52">
        <f t="shared" si="0"/>
        <v>433</v>
      </c>
      <c r="D27" s="53">
        <f t="shared" si="1"/>
        <v>193</v>
      </c>
      <c r="E27" s="53">
        <f t="shared" si="2"/>
        <v>240</v>
      </c>
      <c r="F27" s="53">
        <v>1</v>
      </c>
      <c r="G27" s="53">
        <v>0</v>
      </c>
      <c r="H27" s="53">
        <v>1</v>
      </c>
      <c r="I27" s="53">
        <v>6</v>
      </c>
      <c r="J27" s="53">
        <v>36</v>
      </c>
      <c r="K27" s="53">
        <v>38</v>
      </c>
      <c r="L27" s="53">
        <v>63</v>
      </c>
      <c r="M27" s="53">
        <v>94</v>
      </c>
      <c r="N27" s="53">
        <v>70</v>
      </c>
      <c r="O27" s="53">
        <v>76</v>
      </c>
      <c r="P27" s="53">
        <v>22</v>
      </c>
      <c r="Q27" s="53">
        <v>26</v>
      </c>
    </row>
    <row r="28" spans="1:17" s="35" customFormat="1" ht="18.75">
      <c r="A28" s="50">
        <f t="shared" ref="A28:A36" si="3">A27+1</f>
        <v>6</v>
      </c>
      <c r="B28" s="51" t="s">
        <v>91</v>
      </c>
      <c r="C28" s="52">
        <f t="shared" si="0"/>
        <v>29740</v>
      </c>
      <c r="D28" s="53">
        <f t="shared" si="1"/>
        <v>13626</v>
      </c>
      <c r="E28" s="53">
        <f t="shared" si="2"/>
        <v>16114</v>
      </c>
      <c r="F28" s="53">
        <v>145</v>
      </c>
      <c r="G28" s="53">
        <v>85</v>
      </c>
      <c r="H28" s="53">
        <v>670</v>
      </c>
      <c r="I28" s="53">
        <v>670</v>
      </c>
      <c r="J28" s="53">
        <v>2885</v>
      </c>
      <c r="K28" s="53">
        <v>2806</v>
      </c>
      <c r="L28" s="53">
        <v>5181</v>
      </c>
      <c r="M28" s="53">
        <v>5994</v>
      </c>
      <c r="N28" s="53">
        <v>3670</v>
      </c>
      <c r="O28" s="53">
        <v>4047</v>
      </c>
      <c r="P28" s="53">
        <v>1075</v>
      </c>
      <c r="Q28" s="53">
        <v>2512</v>
      </c>
    </row>
    <row r="29" spans="1:17" s="35" customFormat="1" ht="18.75">
      <c r="A29" s="50">
        <f t="shared" si="3"/>
        <v>7</v>
      </c>
      <c r="B29" s="51" t="s">
        <v>92</v>
      </c>
      <c r="C29" s="52">
        <f t="shared" si="0"/>
        <v>4477</v>
      </c>
      <c r="D29" s="53">
        <f t="shared" si="1"/>
        <v>1943</v>
      </c>
      <c r="E29" s="53">
        <f t="shared" si="2"/>
        <v>2534</v>
      </c>
      <c r="F29" s="53">
        <v>10</v>
      </c>
      <c r="G29" s="53">
        <v>8</v>
      </c>
      <c r="H29" s="53">
        <v>61</v>
      </c>
      <c r="I29" s="53">
        <v>75</v>
      </c>
      <c r="J29" s="53">
        <v>481</v>
      </c>
      <c r="K29" s="53">
        <v>467</v>
      </c>
      <c r="L29" s="53">
        <v>735</v>
      </c>
      <c r="M29" s="53">
        <v>965</v>
      </c>
      <c r="N29" s="53">
        <v>519</v>
      </c>
      <c r="O29" s="53">
        <v>727</v>
      </c>
      <c r="P29" s="53">
        <v>137</v>
      </c>
      <c r="Q29" s="53">
        <v>292</v>
      </c>
    </row>
    <row r="30" spans="1:17" s="35" customFormat="1" ht="18.75">
      <c r="A30" s="50">
        <f t="shared" si="3"/>
        <v>8</v>
      </c>
      <c r="B30" s="51" t="s">
        <v>93</v>
      </c>
      <c r="C30" s="52">
        <f t="shared" si="0"/>
        <v>3309</v>
      </c>
      <c r="D30" s="53">
        <f t="shared" si="1"/>
        <v>1371</v>
      </c>
      <c r="E30" s="53">
        <f t="shared" si="2"/>
        <v>1938</v>
      </c>
      <c r="F30" s="53">
        <v>7</v>
      </c>
      <c r="G30" s="53">
        <v>6</v>
      </c>
      <c r="H30" s="53">
        <v>95</v>
      </c>
      <c r="I30" s="53">
        <v>87</v>
      </c>
      <c r="J30" s="53">
        <v>488</v>
      </c>
      <c r="K30" s="53">
        <v>455</v>
      </c>
      <c r="L30" s="53">
        <v>436</v>
      </c>
      <c r="M30" s="53">
        <v>895</v>
      </c>
      <c r="N30" s="53">
        <v>287</v>
      </c>
      <c r="O30" s="53">
        <v>417</v>
      </c>
      <c r="P30" s="53">
        <v>58</v>
      </c>
      <c r="Q30" s="53">
        <v>78</v>
      </c>
    </row>
    <row r="31" spans="1:17" s="35" customFormat="1" ht="18.75">
      <c r="A31" s="50">
        <f t="shared" si="3"/>
        <v>9</v>
      </c>
      <c r="B31" s="51" t="s">
        <v>94</v>
      </c>
      <c r="C31" s="52">
        <f t="shared" si="0"/>
        <v>2914</v>
      </c>
      <c r="D31" s="53">
        <f t="shared" si="1"/>
        <v>1413</v>
      </c>
      <c r="E31" s="53">
        <f t="shared" si="2"/>
        <v>1501</v>
      </c>
      <c r="F31" s="53">
        <v>0</v>
      </c>
      <c r="G31" s="53">
        <v>1</v>
      </c>
      <c r="H31" s="53">
        <v>15</v>
      </c>
      <c r="I31" s="53">
        <v>9</v>
      </c>
      <c r="J31" s="53">
        <v>269</v>
      </c>
      <c r="K31" s="53">
        <v>232</v>
      </c>
      <c r="L31" s="53">
        <v>592</v>
      </c>
      <c r="M31" s="53">
        <v>566</v>
      </c>
      <c r="N31" s="53">
        <v>417</v>
      </c>
      <c r="O31" s="53">
        <v>476</v>
      </c>
      <c r="P31" s="53">
        <v>120</v>
      </c>
      <c r="Q31" s="53">
        <v>217</v>
      </c>
    </row>
    <row r="32" spans="1:17" s="35" customFormat="1" ht="18.75">
      <c r="A32" s="50">
        <f t="shared" si="3"/>
        <v>10</v>
      </c>
      <c r="B32" s="51" t="s">
        <v>95</v>
      </c>
      <c r="C32" s="52">
        <f t="shared" si="0"/>
        <v>1012</v>
      </c>
      <c r="D32" s="53">
        <f t="shared" si="1"/>
        <v>440</v>
      </c>
      <c r="E32" s="53">
        <f t="shared" si="2"/>
        <v>572</v>
      </c>
      <c r="F32" s="53">
        <v>8</v>
      </c>
      <c r="G32" s="53">
        <v>6</v>
      </c>
      <c r="H32" s="53">
        <v>17</v>
      </c>
      <c r="I32" s="53">
        <v>17</v>
      </c>
      <c r="J32" s="53">
        <v>69</v>
      </c>
      <c r="K32" s="53">
        <v>72</v>
      </c>
      <c r="L32" s="53">
        <v>162</v>
      </c>
      <c r="M32" s="53">
        <v>221</v>
      </c>
      <c r="N32" s="53">
        <v>149</v>
      </c>
      <c r="O32" s="53">
        <v>197</v>
      </c>
      <c r="P32" s="53">
        <v>35</v>
      </c>
      <c r="Q32" s="53">
        <v>59</v>
      </c>
    </row>
    <row r="33" spans="1:17" s="35" customFormat="1" ht="18.75">
      <c r="A33" s="50">
        <f t="shared" si="3"/>
        <v>11</v>
      </c>
      <c r="B33" s="51" t="s">
        <v>96</v>
      </c>
      <c r="C33" s="52">
        <f t="shared" si="0"/>
        <v>29770</v>
      </c>
      <c r="D33" s="53">
        <f t="shared" si="1"/>
        <v>13884</v>
      </c>
      <c r="E33" s="53">
        <f t="shared" si="2"/>
        <v>15886</v>
      </c>
      <c r="F33" s="53">
        <v>143</v>
      </c>
      <c r="G33" s="53">
        <v>130</v>
      </c>
      <c r="H33" s="53">
        <v>707</v>
      </c>
      <c r="I33" s="53">
        <v>660</v>
      </c>
      <c r="J33" s="53">
        <v>2064</v>
      </c>
      <c r="K33" s="53">
        <v>1985</v>
      </c>
      <c r="L33" s="53">
        <v>5396</v>
      </c>
      <c r="M33" s="53">
        <v>5308</v>
      </c>
      <c r="N33" s="53">
        <v>4065</v>
      </c>
      <c r="O33" s="53">
        <v>4596</v>
      </c>
      <c r="P33" s="53">
        <v>1509</v>
      </c>
      <c r="Q33" s="53">
        <v>3207</v>
      </c>
    </row>
    <row r="34" spans="1:17" s="35" customFormat="1" ht="18.75">
      <c r="A34" s="50">
        <f t="shared" si="3"/>
        <v>12</v>
      </c>
      <c r="B34" s="51" t="s">
        <v>97</v>
      </c>
      <c r="C34" s="52">
        <f t="shared" si="0"/>
        <v>20610</v>
      </c>
      <c r="D34" s="53">
        <f t="shared" si="1"/>
        <v>10004</v>
      </c>
      <c r="E34" s="53">
        <f t="shared" si="2"/>
        <v>10606</v>
      </c>
      <c r="F34" s="53">
        <v>72</v>
      </c>
      <c r="G34" s="53">
        <v>86</v>
      </c>
      <c r="H34" s="53">
        <v>433</v>
      </c>
      <c r="I34" s="53">
        <v>396</v>
      </c>
      <c r="J34" s="53">
        <v>1564</v>
      </c>
      <c r="K34" s="53">
        <v>1553</v>
      </c>
      <c r="L34" s="53">
        <v>4183</v>
      </c>
      <c r="M34" s="53">
        <v>3676</v>
      </c>
      <c r="N34" s="53">
        <v>2831</v>
      </c>
      <c r="O34" s="53">
        <v>2936</v>
      </c>
      <c r="P34" s="53">
        <v>921</v>
      </c>
      <c r="Q34" s="53">
        <v>1959</v>
      </c>
    </row>
    <row r="35" spans="1:17" s="35" customFormat="1" ht="18.75">
      <c r="A35" s="50">
        <f t="shared" si="3"/>
        <v>13</v>
      </c>
      <c r="B35" s="51" t="s">
        <v>98</v>
      </c>
      <c r="C35" s="52">
        <f t="shared" si="0"/>
        <v>2316</v>
      </c>
      <c r="D35" s="53">
        <f t="shared" si="1"/>
        <v>1198</v>
      </c>
      <c r="E35" s="53">
        <f t="shared" si="2"/>
        <v>1118</v>
      </c>
      <c r="F35" s="53">
        <v>2</v>
      </c>
      <c r="G35" s="53">
        <v>1</v>
      </c>
      <c r="H35" s="53">
        <v>7</v>
      </c>
      <c r="I35" s="53">
        <v>6</v>
      </c>
      <c r="J35" s="53">
        <v>107</v>
      </c>
      <c r="K35" s="53">
        <v>74</v>
      </c>
      <c r="L35" s="53">
        <v>487</v>
      </c>
      <c r="M35" s="53">
        <v>354</v>
      </c>
      <c r="N35" s="53">
        <v>454</v>
      </c>
      <c r="O35" s="53">
        <v>452</v>
      </c>
      <c r="P35" s="53">
        <v>141</v>
      </c>
      <c r="Q35" s="53">
        <v>231</v>
      </c>
    </row>
    <row r="36" spans="1:17" s="35" customFormat="1" ht="18.75">
      <c r="A36" s="50">
        <f t="shared" si="3"/>
        <v>14</v>
      </c>
      <c r="B36" s="51" t="s">
        <v>99</v>
      </c>
      <c r="C36" s="52">
        <f t="shared" si="0"/>
        <v>13481</v>
      </c>
      <c r="D36" s="53">
        <f t="shared" si="1"/>
        <v>6466</v>
      </c>
      <c r="E36" s="53">
        <f t="shared" si="2"/>
        <v>7015</v>
      </c>
      <c r="F36" s="53">
        <v>50</v>
      </c>
      <c r="G36" s="53">
        <v>38</v>
      </c>
      <c r="H36" s="53">
        <v>244</v>
      </c>
      <c r="I36" s="53">
        <v>218</v>
      </c>
      <c r="J36" s="53">
        <v>1158</v>
      </c>
      <c r="K36" s="53">
        <v>1023</v>
      </c>
      <c r="L36" s="53">
        <v>2345</v>
      </c>
      <c r="M36" s="53">
        <v>2249</v>
      </c>
      <c r="N36" s="53">
        <v>1907</v>
      </c>
      <c r="O36" s="53">
        <v>1987</v>
      </c>
      <c r="P36" s="53">
        <v>762</v>
      </c>
      <c r="Q36" s="53">
        <v>1500</v>
      </c>
    </row>
    <row r="37" spans="1:17" s="35" customFormat="1" ht="18.75">
      <c r="A37" s="50" t="s">
        <v>100</v>
      </c>
      <c r="B37" s="54" t="s">
        <v>101</v>
      </c>
      <c r="C37" s="52">
        <f t="shared" si="0"/>
        <v>1514</v>
      </c>
      <c r="D37" s="53">
        <f t="shared" si="1"/>
        <v>709</v>
      </c>
      <c r="E37" s="53">
        <f t="shared" si="2"/>
        <v>805</v>
      </c>
      <c r="F37" s="53">
        <v>5</v>
      </c>
      <c r="G37" s="53">
        <v>4</v>
      </c>
      <c r="H37" s="53">
        <v>22</v>
      </c>
      <c r="I37" s="53">
        <v>24</v>
      </c>
      <c r="J37" s="53">
        <v>124</v>
      </c>
      <c r="K37" s="53">
        <v>119</v>
      </c>
      <c r="L37" s="53">
        <v>253</v>
      </c>
      <c r="M37" s="53">
        <v>246</v>
      </c>
      <c r="N37" s="53">
        <v>220</v>
      </c>
      <c r="O37" s="53">
        <v>233</v>
      </c>
      <c r="P37" s="53">
        <v>85</v>
      </c>
      <c r="Q37" s="53">
        <v>179</v>
      </c>
    </row>
    <row r="38" spans="1:17" s="35" customFormat="1" ht="18.75">
      <c r="A38" s="50">
        <v>15</v>
      </c>
      <c r="B38" s="51" t="s">
        <v>102</v>
      </c>
      <c r="C38" s="52">
        <f t="shared" si="0"/>
        <v>139</v>
      </c>
      <c r="D38" s="53">
        <f t="shared" si="1"/>
        <v>85</v>
      </c>
      <c r="E38" s="53">
        <f t="shared" si="2"/>
        <v>54</v>
      </c>
      <c r="F38" s="53">
        <v>1</v>
      </c>
      <c r="G38" s="53">
        <v>0</v>
      </c>
      <c r="H38" s="53">
        <v>2</v>
      </c>
      <c r="I38" s="53">
        <v>3</v>
      </c>
      <c r="J38" s="53">
        <v>6</v>
      </c>
      <c r="K38" s="53">
        <v>6</v>
      </c>
      <c r="L38" s="53">
        <v>41</v>
      </c>
      <c r="M38" s="53">
        <v>29</v>
      </c>
      <c r="N38" s="53">
        <v>26</v>
      </c>
      <c r="O38" s="53">
        <v>10</v>
      </c>
      <c r="P38" s="53">
        <v>9</v>
      </c>
      <c r="Q38" s="53">
        <v>6</v>
      </c>
    </row>
    <row r="39" spans="1:17" s="35" customFormat="1" ht="18.75">
      <c r="A39" s="50">
        <f>A38+1</f>
        <v>16</v>
      </c>
      <c r="B39" s="51" t="s">
        <v>103</v>
      </c>
      <c r="C39" s="52">
        <f t="shared" si="0"/>
        <v>16244</v>
      </c>
      <c r="D39" s="53">
        <f t="shared" si="1"/>
        <v>7823</v>
      </c>
      <c r="E39" s="53">
        <f t="shared" si="2"/>
        <v>8421</v>
      </c>
      <c r="F39" s="53">
        <v>1</v>
      </c>
      <c r="G39" s="53">
        <v>3</v>
      </c>
      <c r="H39" s="53">
        <v>166</v>
      </c>
      <c r="I39" s="53">
        <v>117</v>
      </c>
      <c r="J39" s="53">
        <v>1202</v>
      </c>
      <c r="K39" s="53">
        <v>1170</v>
      </c>
      <c r="L39" s="53">
        <v>2880</v>
      </c>
      <c r="M39" s="53">
        <v>2527</v>
      </c>
      <c r="N39" s="53">
        <v>2652</v>
      </c>
      <c r="O39" s="53">
        <v>2815</v>
      </c>
      <c r="P39" s="53">
        <v>922</v>
      </c>
      <c r="Q39" s="53">
        <v>1789</v>
      </c>
    </row>
    <row r="40" spans="1:17" s="35" customFormat="1" ht="18.75">
      <c r="A40" s="50">
        <f>A39+1</f>
        <v>17</v>
      </c>
      <c r="B40" s="51" t="s">
        <v>104</v>
      </c>
      <c r="C40" s="52">
        <f t="shared" si="0"/>
        <v>9340</v>
      </c>
      <c r="D40" s="53">
        <f t="shared" si="1"/>
        <v>4464</v>
      </c>
      <c r="E40" s="53">
        <f t="shared" si="2"/>
        <v>4876</v>
      </c>
      <c r="F40" s="53">
        <v>4</v>
      </c>
      <c r="G40" s="53">
        <v>3</v>
      </c>
      <c r="H40" s="53">
        <v>96</v>
      </c>
      <c r="I40" s="53">
        <v>96</v>
      </c>
      <c r="J40" s="53">
        <v>731</v>
      </c>
      <c r="K40" s="53">
        <v>780</v>
      </c>
      <c r="L40" s="53">
        <v>1682</v>
      </c>
      <c r="M40" s="53">
        <v>1612</v>
      </c>
      <c r="N40" s="53">
        <v>1477</v>
      </c>
      <c r="O40" s="53">
        <v>1546</v>
      </c>
      <c r="P40" s="53">
        <v>474</v>
      </c>
      <c r="Q40" s="53">
        <v>839</v>
      </c>
    </row>
    <row r="41" spans="1:17" s="35" customFormat="1" ht="18.75">
      <c r="A41" s="50">
        <f>A40+1</f>
        <v>18</v>
      </c>
      <c r="B41" s="51" t="s">
        <v>105</v>
      </c>
      <c r="C41" s="52">
        <f t="shared" si="0"/>
        <v>362</v>
      </c>
      <c r="D41" s="53">
        <f t="shared" si="1"/>
        <v>210</v>
      </c>
      <c r="E41" s="53">
        <f t="shared" si="2"/>
        <v>152</v>
      </c>
      <c r="F41" s="53">
        <v>0</v>
      </c>
      <c r="G41" s="53">
        <v>0</v>
      </c>
      <c r="H41" s="53">
        <v>0</v>
      </c>
      <c r="I41" s="53">
        <v>1</v>
      </c>
      <c r="J41" s="53">
        <v>12</v>
      </c>
      <c r="K41" s="53">
        <v>17</v>
      </c>
      <c r="L41" s="53">
        <v>112</v>
      </c>
      <c r="M41" s="53">
        <v>63</v>
      </c>
      <c r="N41" s="53">
        <v>74</v>
      </c>
      <c r="O41" s="53">
        <v>47</v>
      </c>
      <c r="P41" s="53">
        <v>12</v>
      </c>
      <c r="Q41" s="53">
        <v>24</v>
      </c>
    </row>
    <row r="42" spans="1:17" s="35" customFormat="1" ht="18.75">
      <c r="A42" s="50">
        <f>A41+1</f>
        <v>19</v>
      </c>
      <c r="B42" s="51" t="s">
        <v>106</v>
      </c>
      <c r="C42" s="52">
        <f t="shared" si="0"/>
        <v>761</v>
      </c>
      <c r="D42" s="53">
        <f t="shared" si="1"/>
        <v>432</v>
      </c>
      <c r="E42" s="53">
        <f t="shared" si="2"/>
        <v>329</v>
      </c>
      <c r="F42" s="53">
        <v>0</v>
      </c>
      <c r="G42" s="53">
        <v>1</v>
      </c>
      <c r="H42" s="53">
        <v>1</v>
      </c>
      <c r="I42" s="53">
        <v>4</v>
      </c>
      <c r="J42" s="53">
        <v>25</v>
      </c>
      <c r="K42" s="53">
        <v>31</v>
      </c>
      <c r="L42" s="53">
        <v>162</v>
      </c>
      <c r="M42" s="53">
        <v>96</v>
      </c>
      <c r="N42" s="53">
        <v>181</v>
      </c>
      <c r="O42" s="53">
        <v>122</v>
      </c>
      <c r="P42" s="53">
        <v>63</v>
      </c>
      <c r="Q42" s="53">
        <v>75</v>
      </c>
    </row>
    <row r="43" spans="1:17" s="12" customFormat="1" ht="18.75">
      <c r="A43" s="55">
        <f>A42+1</f>
        <v>20</v>
      </c>
      <c r="B43" s="56" t="s">
        <v>107</v>
      </c>
      <c r="C43" s="52">
        <f t="shared" ref="C43:Q43" si="4">SUM(C20:C42)-C21-C23-C26-C37</f>
        <v>415549</v>
      </c>
      <c r="D43" s="52">
        <f t="shared" si="4"/>
        <v>192824</v>
      </c>
      <c r="E43" s="52">
        <f t="shared" si="4"/>
        <v>222725</v>
      </c>
      <c r="F43" s="52">
        <f t="shared" si="4"/>
        <v>1635</v>
      </c>
      <c r="G43" s="52">
        <f t="shared" si="4"/>
        <v>1545</v>
      </c>
      <c r="H43" s="52">
        <f t="shared" si="4"/>
        <v>8011</v>
      </c>
      <c r="I43" s="52">
        <f t="shared" si="4"/>
        <v>7687</v>
      </c>
      <c r="J43" s="52">
        <f t="shared" si="4"/>
        <v>33920</v>
      </c>
      <c r="K43" s="52">
        <f t="shared" si="4"/>
        <v>32142</v>
      </c>
      <c r="L43" s="52">
        <f t="shared" si="4"/>
        <v>73658</v>
      </c>
      <c r="M43" s="52">
        <f t="shared" si="4"/>
        <v>75858</v>
      </c>
      <c r="N43" s="52">
        <f t="shared" si="4"/>
        <v>54713</v>
      </c>
      <c r="O43" s="52">
        <f t="shared" si="4"/>
        <v>60520</v>
      </c>
      <c r="P43" s="52">
        <f t="shared" si="4"/>
        <v>20887</v>
      </c>
      <c r="Q43" s="52">
        <f t="shared" si="4"/>
        <v>44973</v>
      </c>
    </row>
    <row r="44" spans="1:17" ht="5.25" customHeight="1">
      <c r="A44" s="31"/>
      <c r="B44" s="32"/>
      <c r="C44" s="32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</row>
    <row r="45" spans="1:17" s="35" customFormat="1" ht="18.75">
      <c r="A45" s="34" t="s">
        <v>43</v>
      </c>
      <c r="E45" s="72" t="s">
        <v>108</v>
      </c>
      <c r="F45" s="72"/>
      <c r="G45" s="72"/>
      <c r="H45" s="72"/>
      <c r="I45" s="72"/>
    </row>
    <row r="46" spans="1:17" s="35" customFormat="1" ht="13.5" customHeight="1">
      <c r="D46" s="36" t="s">
        <v>44</v>
      </c>
      <c r="E46" s="71" t="s">
        <v>45</v>
      </c>
      <c r="F46" s="71"/>
      <c r="G46" s="71"/>
      <c r="H46" s="71"/>
      <c r="I46" s="71"/>
    </row>
    <row r="47" spans="1:17" s="35" customFormat="1" ht="22.5" customHeight="1">
      <c r="A47" s="12" t="s">
        <v>46</v>
      </c>
    </row>
    <row r="48" spans="1:17" s="35" customFormat="1" ht="21" customHeight="1">
      <c r="A48" s="72" t="s">
        <v>43</v>
      </c>
      <c r="B48" s="72"/>
      <c r="C48" s="72"/>
      <c r="E48" s="72" t="s">
        <v>108</v>
      </c>
      <c r="F48" s="72"/>
      <c r="G48" s="72"/>
      <c r="H48" s="72"/>
      <c r="I48" s="72"/>
    </row>
    <row r="49" spans="1:13" s="36" customFormat="1" ht="12">
      <c r="A49" s="71" t="s">
        <v>47</v>
      </c>
      <c r="B49" s="71"/>
      <c r="C49" s="71"/>
      <c r="D49" s="36" t="s">
        <v>44</v>
      </c>
      <c r="E49" s="71" t="s">
        <v>45</v>
      </c>
      <c r="F49" s="71"/>
      <c r="G49" s="71"/>
      <c r="H49" s="71"/>
      <c r="I49" s="71"/>
      <c r="L49" s="60"/>
      <c r="M49" s="60"/>
    </row>
  </sheetData>
  <mergeCells count="23">
    <mergeCell ref="A8:Q8"/>
    <mergeCell ref="A9:Q9"/>
    <mergeCell ref="A15:A18"/>
    <mergeCell ref="B15:B18"/>
    <mergeCell ref="C15:C18"/>
    <mergeCell ref="C12:O12"/>
    <mergeCell ref="C13:O13"/>
    <mergeCell ref="P16:Q16"/>
    <mergeCell ref="H17:I17"/>
    <mergeCell ref="D15:E17"/>
    <mergeCell ref="F16:K16"/>
    <mergeCell ref="F17:G17"/>
    <mergeCell ref="F15:Q15"/>
    <mergeCell ref="J17:K17"/>
    <mergeCell ref="L16:O16"/>
    <mergeCell ref="L17:M17"/>
    <mergeCell ref="N17:O17"/>
    <mergeCell ref="E45:I45"/>
    <mergeCell ref="A49:C49"/>
    <mergeCell ref="E49:I49"/>
    <mergeCell ref="E46:I46"/>
    <mergeCell ref="A48:C48"/>
    <mergeCell ref="E48:I48"/>
  </mergeCells>
  <phoneticPr fontId="31" type="noConversion"/>
  <printOptions horizontalCentered="1"/>
  <pageMargins left="0.39370078740157483" right="0.39370078740157483" top="0.98425196850393704" bottom="0.59055118110236227" header="0.51181102362204722" footer="0.51181102362204722"/>
  <pageSetup paperSize="9" scale="5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enableFormatConditionsCalculation="0">
    <tabColor rgb="FFFFC000"/>
  </sheetPr>
  <dimension ref="A1:Q49"/>
  <sheetViews>
    <sheetView zoomScale="50" zoomScaleNormal="75" workbookViewId="0">
      <selection activeCell="F20" sqref="F20:Q42"/>
    </sheetView>
  </sheetViews>
  <sheetFormatPr defaultColWidth="9.28515625" defaultRowHeight="12.75"/>
  <cols>
    <col min="1" max="1" width="6.5703125" style="18" customWidth="1"/>
    <col min="2" max="2" width="44.7109375" style="18" customWidth="1"/>
    <col min="3" max="3" width="17.5703125" style="18" customWidth="1"/>
    <col min="4" max="4" width="13" style="18" customWidth="1"/>
    <col min="5" max="7" width="12.42578125" style="18" customWidth="1"/>
    <col min="8" max="8" width="13.7109375" style="18" customWidth="1"/>
    <col min="9" max="9" width="13.5703125" style="18" customWidth="1"/>
    <col min="10" max="13" width="13.42578125" style="18" customWidth="1"/>
    <col min="14" max="17" width="18.7109375" style="18" customWidth="1"/>
    <col min="18" max="16384" width="9.28515625" style="18"/>
  </cols>
  <sheetData>
    <row r="1" spans="1:17" ht="15" customHeight="1">
      <c r="O1" s="4" t="s">
        <v>75</v>
      </c>
    </row>
    <row r="2" spans="1:17" ht="15" customHeight="1">
      <c r="O2" s="4" t="s">
        <v>1</v>
      </c>
    </row>
    <row r="3" spans="1:17" ht="15" customHeight="1">
      <c r="O3" s="4" t="s">
        <v>2</v>
      </c>
    </row>
    <row r="4" spans="1:17" ht="15" customHeight="1">
      <c r="O4" s="4" t="s">
        <v>3</v>
      </c>
    </row>
    <row r="5" spans="1:17" ht="15" customHeight="1">
      <c r="O5" s="4" t="s">
        <v>4</v>
      </c>
    </row>
    <row r="6" spans="1:17" ht="15" customHeight="1">
      <c r="O6" s="46" t="s">
        <v>121</v>
      </c>
    </row>
    <row r="8" spans="1:17" s="9" customFormat="1" ht="20.25">
      <c r="A8" s="88" t="s">
        <v>5</v>
      </c>
      <c r="B8" s="88"/>
      <c r="C8" s="88"/>
      <c r="D8" s="88"/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</row>
    <row r="9" spans="1:17" s="9" customFormat="1" ht="20.25">
      <c r="A9" s="88" t="s">
        <v>76</v>
      </c>
      <c r="B9" s="88"/>
      <c r="C9" s="88"/>
      <c r="D9" s="88"/>
      <c r="E9" s="88"/>
      <c r="F9" s="88"/>
      <c r="G9" s="88"/>
      <c r="H9" s="88"/>
      <c r="I9" s="88"/>
      <c r="J9" s="88"/>
      <c r="K9" s="88"/>
      <c r="L9" s="88"/>
      <c r="M9" s="88"/>
      <c r="N9" s="88"/>
      <c r="O9" s="88"/>
      <c r="P9" s="88"/>
      <c r="Q9" s="88"/>
    </row>
    <row r="10" spans="1:17" s="9" customFormat="1" ht="20.25">
      <c r="H10" s="10" t="s">
        <v>77</v>
      </c>
      <c r="I10" s="57" t="s">
        <v>125</v>
      </c>
      <c r="J10" s="9" t="s">
        <v>124</v>
      </c>
      <c r="N10" s="11"/>
    </row>
    <row r="11" spans="1:17" s="9" customFormat="1" ht="20.25">
      <c r="N11" s="47"/>
    </row>
    <row r="12" spans="1:17" s="12" customFormat="1" ht="18.75">
      <c r="C12" s="90" t="s">
        <v>72</v>
      </c>
      <c r="D12" s="90"/>
      <c r="E12" s="90"/>
      <c r="F12" s="90"/>
      <c r="G12" s="90"/>
      <c r="H12" s="90"/>
      <c r="I12" s="90"/>
      <c r="J12" s="90"/>
      <c r="K12" s="90"/>
      <c r="L12" s="90"/>
      <c r="M12" s="90"/>
      <c r="N12" s="90"/>
      <c r="O12" s="90"/>
    </row>
    <row r="13" spans="1:17" s="13" customFormat="1" ht="15.75">
      <c r="C13" s="91" t="s">
        <v>8</v>
      </c>
      <c r="D13" s="91"/>
      <c r="E13" s="91"/>
      <c r="F13" s="91"/>
      <c r="G13" s="91"/>
      <c r="H13" s="91"/>
      <c r="I13" s="91"/>
      <c r="J13" s="91"/>
      <c r="K13" s="91"/>
      <c r="L13" s="91"/>
      <c r="M13" s="91"/>
      <c r="N13" s="91"/>
      <c r="O13" s="91"/>
    </row>
    <row r="14" spans="1:17" ht="12" customHeight="1"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</row>
    <row r="15" spans="1:17" s="14" customFormat="1" ht="18.75" customHeight="1">
      <c r="A15" s="92" t="s">
        <v>9</v>
      </c>
      <c r="B15" s="92" t="s">
        <v>10</v>
      </c>
      <c r="C15" s="104" t="s">
        <v>78</v>
      </c>
      <c r="D15" s="73" t="s">
        <v>12</v>
      </c>
      <c r="E15" s="74"/>
      <c r="F15" s="73" t="s">
        <v>13</v>
      </c>
      <c r="G15" s="112"/>
      <c r="H15" s="112"/>
      <c r="I15" s="112"/>
      <c r="J15" s="112"/>
      <c r="K15" s="112"/>
      <c r="L15" s="112"/>
      <c r="M15" s="112"/>
      <c r="N15" s="112"/>
      <c r="O15" s="112"/>
      <c r="P15" s="112"/>
      <c r="Q15" s="74"/>
    </row>
    <row r="16" spans="1:17" s="14" customFormat="1" ht="37.5" customHeight="1">
      <c r="A16" s="93"/>
      <c r="B16" s="93"/>
      <c r="C16" s="105"/>
      <c r="D16" s="75"/>
      <c r="E16" s="76"/>
      <c r="F16" s="107" t="s">
        <v>14</v>
      </c>
      <c r="G16" s="108"/>
      <c r="H16" s="108"/>
      <c r="I16" s="108"/>
      <c r="J16" s="108"/>
      <c r="K16" s="109"/>
      <c r="L16" s="115" t="s">
        <v>15</v>
      </c>
      <c r="M16" s="116"/>
      <c r="N16" s="116"/>
      <c r="O16" s="117"/>
      <c r="P16" s="113" t="s">
        <v>16</v>
      </c>
      <c r="Q16" s="114"/>
    </row>
    <row r="17" spans="1:17" s="14" customFormat="1" ht="18.75" customHeight="1">
      <c r="A17" s="93"/>
      <c r="B17" s="93"/>
      <c r="C17" s="105"/>
      <c r="D17" s="77"/>
      <c r="E17" s="78"/>
      <c r="F17" s="110" t="s">
        <v>79</v>
      </c>
      <c r="G17" s="111"/>
      <c r="H17" s="110" t="s">
        <v>18</v>
      </c>
      <c r="I17" s="111"/>
      <c r="J17" s="110" t="s">
        <v>19</v>
      </c>
      <c r="K17" s="111"/>
      <c r="L17" s="102" t="s">
        <v>123</v>
      </c>
      <c r="M17" s="103"/>
      <c r="N17" s="102" t="s">
        <v>122</v>
      </c>
      <c r="O17" s="103" t="s">
        <v>113</v>
      </c>
      <c r="P17" s="59" t="s">
        <v>114</v>
      </c>
      <c r="Q17" s="59" t="s">
        <v>115</v>
      </c>
    </row>
    <row r="18" spans="1:17" s="14" customFormat="1" ht="18.75">
      <c r="A18" s="94"/>
      <c r="B18" s="94"/>
      <c r="C18" s="106"/>
      <c r="D18" s="49" t="s">
        <v>20</v>
      </c>
      <c r="E18" s="49" t="s">
        <v>21</v>
      </c>
      <c r="F18" s="49" t="s">
        <v>20</v>
      </c>
      <c r="G18" s="49" t="s">
        <v>21</v>
      </c>
      <c r="H18" s="49" t="s">
        <v>20</v>
      </c>
      <c r="I18" s="49" t="s">
        <v>21</v>
      </c>
      <c r="J18" s="49" t="s">
        <v>20</v>
      </c>
      <c r="K18" s="49" t="s">
        <v>21</v>
      </c>
      <c r="L18" s="49" t="s">
        <v>20</v>
      </c>
      <c r="M18" s="49" t="s">
        <v>21</v>
      </c>
      <c r="N18" s="49" t="s">
        <v>20</v>
      </c>
      <c r="O18" s="49" t="s">
        <v>21</v>
      </c>
      <c r="P18" s="49" t="s">
        <v>20</v>
      </c>
      <c r="Q18" s="49" t="s">
        <v>21</v>
      </c>
    </row>
    <row r="19" spans="1:17" s="35" customFormat="1" ht="18.75">
      <c r="A19" s="48">
        <v>1</v>
      </c>
      <c r="B19" s="48">
        <v>2</v>
      </c>
      <c r="C19" s="48">
        <v>3</v>
      </c>
      <c r="D19" s="48">
        <v>4</v>
      </c>
      <c r="E19" s="48">
        <v>5</v>
      </c>
      <c r="F19" s="48">
        <v>6</v>
      </c>
      <c r="G19" s="48">
        <v>7</v>
      </c>
      <c r="H19" s="48">
        <v>8</v>
      </c>
      <c r="I19" s="48">
        <v>9</v>
      </c>
      <c r="J19" s="48">
        <v>10</v>
      </c>
      <c r="K19" s="48">
        <v>11</v>
      </c>
      <c r="L19" s="48">
        <v>12</v>
      </c>
      <c r="M19" s="48">
        <v>13</v>
      </c>
      <c r="N19" s="48">
        <v>14</v>
      </c>
      <c r="O19" s="48">
        <v>15</v>
      </c>
      <c r="P19" s="48">
        <v>16</v>
      </c>
      <c r="Q19" s="48">
        <v>17</v>
      </c>
    </row>
    <row r="20" spans="1:17" s="35" customFormat="1" ht="18.75">
      <c r="A20" s="50">
        <v>1</v>
      </c>
      <c r="B20" s="51" t="s">
        <v>80</v>
      </c>
      <c r="C20" s="52">
        <f t="shared" ref="C20:C42" si="0">D20+E20</f>
        <v>56654</v>
      </c>
      <c r="D20" s="53">
        <f>F20+H20+J20+N20+P20+L20</f>
        <v>26893</v>
      </c>
      <c r="E20" s="53">
        <f>G20+I20+K20+O20+Q20+M20</f>
        <v>29761</v>
      </c>
      <c r="F20" s="53">
        <v>227</v>
      </c>
      <c r="G20" s="53">
        <v>218</v>
      </c>
      <c r="H20" s="53">
        <v>1031</v>
      </c>
      <c r="I20" s="53">
        <v>996</v>
      </c>
      <c r="J20" s="53">
        <v>3675</v>
      </c>
      <c r="K20" s="53">
        <v>3496</v>
      </c>
      <c r="L20" s="53">
        <v>10614</v>
      </c>
      <c r="M20" s="53">
        <v>10442</v>
      </c>
      <c r="N20" s="53">
        <v>8444</v>
      </c>
      <c r="O20" s="53">
        <v>8782</v>
      </c>
      <c r="P20" s="53">
        <v>2902</v>
      </c>
      <c r="Q20" s="53">
        <v>5827</v>
      </c>
    </row>
    <row r="21" spans="1:17" s="35" customFormat="1" ht="18.75">
      <c r="A21" s="50" t="s">
        <v>81</v>
      </c>
      <c r="B21" s="51" t="s">
        <v>82</v>
      </c>
      <c r="C21" s="52">
        <f t="shared" si="0"/>
        <v>3252</v>
      </c>
      <c r="D21" s="53">
        <f t="shared" ref="D21:D42" si="1">F21+H21+J21+N21+P21+L21</f>
        <v>1594</v>
      </c>
      <c r="E21" s="53">
        <f t="shared" ref="E21:E42" si="2">G21+I21+K21+O21+Q21+M21</f>
        <v>1658</v>
      </c>
      <c r="F21" s="53">
        <v>12</v>
      </c>
      <c r="G21" s="53">
        <v>13</v>
      </c>
      <c r="H21" s="53">
        <v>50</v>
      </c>
      <c r="I21" s="53">
        <v>38</v>
      </c>
      <c r="J21" s="53">
        <v>286</v>
      </c>
      <c r="K21" s="53">
        <v>237</v>
      </c>
      <c r="L21" s="53">
        <v>718</v>
      </c>
      <c r="M21" s="53">
        <v>629</v>
      </c>
      <c r="N21" s="53">
        <v>395</v>
      </c>
      <c r="O21" s="53">
        <v>441</v>
      </c>
      <c r="P21" s="53">
        <v>133</v>
      </c>
      <c r="Q21" s="53">
        <v>300</v>
      </c>
    </row>
    <row r="22" spans="1:17" s="35" customFormat="1" ht="18.75">
      <c r="A22" s="50">
        <f>A20+1</f>
        <v>2</v>
      </c>
      <c r="B22" s="51" t="s">
        <v>83</v>
      </c>
      <c r="C22" s="52">
        <f t="shared" si="0"/>
        <v>19132</v>
      </c>
      <c r="D22" s="53">
        <f t="shared" si="1"/>
        <v>8410</v>
      </c>
      <c r="E22" s="53">
        <f t="shared" si="2"/>
        <v>10722</v>
      </c>
      <c r="F22" s="53">
        <v>10</v>
      </c>
      <c r="G22" s="53">
        <v>11</v>
      </c>
      <c r="H22" s="53">
        <v>199</v>
      </c>
      <c r="I22" s="53">
        <v>229</v>
      </c>
      <c r="J22" s="53">
        <v>2110</v>
      </c>
      <c r="K22" s="53">
        <v>2092</v>
      </c>
      <c r="L22" s="53">
        <v>3421</v>
      </c>
      <c r="M22" s="53">
        <v>4263</v>
      </c>
      <c r="N22" s="53">
        <v>1988</v>
      </c>
      <c r="O22" s="53">
        <v>2611</v>
      </c>
      <c r="P22" s="53">
        <v>682</v>
      </c>
      <c r="Q22" s="53">
        <v>1516</v>
      </c>
    </row>
    <row r="23" spans="1:17" s="35" customFormat="1" ht="18.75">
      <c r="A23" s="50" t="s">
        <v>84</v>
      </c>
      <c r="B23" s="51" t="s">
        <v>85</v>
      </c>
      <c r="C23" s="52">
        <f t="shared" si="0"/>
        <v>0</v>
      </c>
      <c r="D23" s="53">
        <f t="shared" si="1"/>
        <v>0</v>
      </c>
      <c r="E23" s="53">
        <f t="shared" si="2"/>
        <v>0</v>
      </c>
      <c r="F23" s="53">
        <v>0</v>
      </c>
      <c r="G23" s="53">
        <v>0</v>
      </c>
      <c r="H23" s="53">
        <v>0</v>
      </c>
      <c r="I23" s="53">
        <v>0</v>
      </c>
      <c r="J23" s="53">
        <v>0</v>
      </c>
      <c r="K23" s="53">
        <v>0</v>
      </c>
      <c r="L23" s="53">
        <v>0</v>
      </c>
      <c r="M23" s="53">
        <v>0</v>
      </c>
      <c r="N23" s="53">
        <v>0</v>
      </c>
      <c r="O23" s="53">
        <v>0</v>
      </c>
      <c r="P23" s="53">
        <v>0</v>
      </c>
      <c r="Q23" s="53">
        <v>0</v>
      </c>
    </row>
    <row r="24" spans="1:17" s="35" customFormat="1" ht="18.75">
      <c r="A24" s="50">
        <f>A22+1</f>
        <v>3</v>
      </c>
      <c r="B24" s="51" t="s">
        <v>86</v>
      </c>
      <c r="C24" s="52">
        <f t="shared" si="0"/>
        <v>1031</v>
      </c>
      <c r="D24" s="53">
        <f t="shared" si="1"/>
        <v>526</v>
      </c>
      <c r="E24" s="53">
        <f t="shared" si="2"/>
        <v>505</v>
      </c>
      <c r="F24" s="53">
        <v>1</v>
      </c>
      <c r="G24" s="53">
        <v>2</v>
      </c>
      <c r="H24" s="53">
        <v>13</v>
      </c>
      <c r="I24" s="53">
        <v>11</v>
      </c>
      <c r="J24" s="53">
        <v>82</v>
      </c>
      <c r="K24" s="53">
        <v>80</v>
      </c>
      <c r="L24" s="53">
        <v>184</v>
      </c>
      <c r="M24" s="53">
        <v>170</v>
      </c>
      <c r="N24" s="53">
        <v>203</v>
      </c>
      <c r="O24" s="53">
        <v>188</v>
      </c>
      <c r="P24" s="53">
        <v>43</v>
      </c>
      <c r="Q24" s="53">
        <v>54</v>
      </c>
    </row>
    <row r="25" spans="1:17" s="35" customFormat="1" ht="18.75">
      <c r="A25" s="50">
        <f>A24+1</f>
        <v>4</v>
      </c>
      <c r="B25" s="51" t="s">
        <v>87</v>
      </c>
      <c r="C25" s="52">
        <f t="shared" si="0"/>
        <v>2781</v>
      </c>
      <c r="D25" s="53">
        <f t="shared" si="1"/>
        <v>1700</v>
      </c>
      <c r="E25" s="53">
        <f t="shared" si="2"/>
        <v>1081</v>
      </c>
      <c r="F25" s="53">
        <v>2</v>
      </c>
      <c r="G25" s="53">
        <v>6</v>
      </c>
      <c r="H25" s="53">
        <v>35</v>
      </c>
      <c r="I25" s="53">
        <v>23</v>
      </c>
      <c r="J25" s="53">
        <v>90</v>
      </c>
      <c r="K25" s="53">
        <v>80</v>
      </c>
      <c r="L25" s="53">
        <v>841</v>
      </c>
      <c r="M25" s="53">
        <v>382</v>
      </c>
      <c r="N25" s="53">
        <v>619</v>
      </c>
      <c r="O25" s="53">
        <v>410</v>
      </c>
      <c r="P25" s="53">
        <v>113</v>
      </c>
      <c r="Q25" s="53">
        <v>180</v>
      </c>
    </row>
    <row r="26" spans="1:17" s="35" customFormat="1" ht="18.75">
      <c r="A26" s="50" t="s">
        <v>88</v>
      </c>
      <c r="B26" s="51" t="s">
        <v>89</v>
      </c>
      <c r="C26" s="52">
        <f t="shared" si="0"/>
        <v>19</v>
      </c>
      <c r="D26" s="53">
        <f t="shared" si="1"/>
        <v>9</v>
      </c>
      <c r="E26" s="53">
        <f t="shared" si="2"/>
        <v>10</v>
      </c>
      <c r="F26" s="53">
        <v>0</v>
      </c>
      <c r="G26" s="53">
        <v>0</v>
      </c>
      <c r="H26" s="53">
        <v>0</v>
      </c>
      <c r="I26" s="53">
        <v>0</v>
      </c>
      <c r="J26" s="53">
        <v>1</v>
      </c>
      <c r="K26" s="53">
        <v>0</v>
      </c>
      <c r="L26" s="53">
        <v>3</v>
      </c>
      <c r="M26" s="53">
        <v>4</v>
      </c>
      <c r="N26" s="53">
        <v>5</v>
      </c>
      <c r="O26" s="53">
        <v>3</v>
      </c>
      <c r="P26" s="53">
        <v>0</v>
      </c>
      <c r="Q26" s="53">
        <v>3</v>
      </c>
    </row>
    <row r="27" spans="1:17" s="35" customFormat="1" ht="18.75">
      <c r="A27" s="50">
        <f>A25+1</f>
        <v>5</v>
      </c>
      <c r="B27" s="51" t="s">
        <v>90</v>
      </c>
      <c r="C27" s="52">
        <f t="shared" si="0"/>
        <v>3566</v>
      </c>
      <c r="D27" s="53">
        <f t="shared" si="1"/>
        <v>1582</v>
      </c>
      <c r="E27" s="53">
        <f t="shared" si="2"/>
        <v>1984</v>
      </c>
      <c r="F27" s="53">
        <v>14</v>
      </c>
      <c r="G27" s="53">
        <v>10</v>
      </c>
      <c r="H27" s="53">
        <v>101</v>
      </c>
      <c r="I27" s="53">
        <v>101</v>
      </c>
      <c r="J27" s="53">
        <v>503</v>
      </c>
      <c r="K27" s="53">
        <v>464</v>
      </c>
      <c r="L27" s="53">
        <v>571</v>
      </c>
      <c r="M27" s="53">
        <v>842</v>
      </c>
      <c r="N27" s="53">
        <v>336</v>
      </c>
      <c r="O27" s="53">
        <v>443</v>
      </c>
      <c r="P27" s="53">
        <v>57</v>
      </c>
      <c r="Q27" s="53">
        <v>124</v>
      </c>
    </row>
    <row r="28" spans="1:17" s="35" customFormat="1" ht="18.75">
      <c r="A28" s="50">
        <f t="shared" ref="A28:A36" si="3">A27+1</f>
        <v>6</v>
      </c>
      <c r="B28" s="51" t="s">
        <v>91</v>
      </c>
      <c r="C28" s="52">
        <f t="shared" si="0"/>
        <v>318</v>
      </c>
      <c r="D28" s="53">
        <f t="shared" si="1"/>
        <v>232</v>
      </c>
      <c r="E28" s="53">
        <f t="shared" si="2"/>
        <v>86</v>
      </c>
      <c r="F28" s="53">
        <v>0</v>
      </c>
      <c r="G28" s="53">
        <v>0</v>
      </c>
      <c r="H28" s="53">
        <v>2</v>
      </c>
      <c r="I28" s="53">
        <v>4</v>
      </c>
      <c r="J28" s="53">
        <v>11</v>
      </c>
      <c r="K28" s="53">
        <v>11</v>
      </c>
      <c r="L28" s="53">
        <v>126</v>
      </c>
      <c r="M28" s="53">
        <v>44</v>
      </c>
      <c r="N28" s="53">
        <v>80</v>
      </c>
      <c r="O28" s="53">
        <v>22</v>
      </c>
      <c r="P28" s="53">
        <v>13</v>
      </c>
      <c r="Q28" s="53">
        <v>5</v>
      </c>
    </row>
    <row r="29" spans="1:17" s="35" customFormat="1" ht="18.75">
      <c r="A29" s="50">
        <f t="shared" si="3"/>
        <v>7</v>
      </c>
      <c r="B29" s="51" t="s">
        <v>92</v>
      </c>
      <c r="C29" s="52">
        <f t="shared" si="0"/>
        <v>8982</v>
      </c>
      <c r="D29" s="53">
        <f t="shared" si="1"/>
        <v>4021</v>
      </c>
      <c r="E29" s="53">
        <f t="shared" si="2"/>
        <v>4961</v>
      </c>
      <c r="F29" s="53">
        <v>66</v>
      </c>
      <c r="G29" s="53">
        <v>60</v>
      </c>
      <c r="H29" s="53">
        <v>290</v>
      </c>
      <c r="I29" s="53">
        <v>272</v>
      </c>
      <c r="J29" s="53">
        <v>1005</v>
      </c>
      <c r="K29" s="53">
        <v>883</v>
      </c>
      <c r="L29" s="53">
        <v>1499</v>
      </c>
      <c r="M29" s="53">
        <v>2028</v>
      </c>
      <c r="N29" s="53">
        <v>873</v>
      </c>
      <c r="O29" s="53">
        <v>1064</v>
      </c>
      <c r="P29" s="53">
        <v>288</v>
      </c>
      <c r="Q29" s="53">
        <v>654</v>
      </c>
    </row>
    <row r="30" spans="1:17" s="35" customFormat="1" ht="18.75">
      <c r="A30" s="50">
        <f t="shared" si="3"/>
        <v>8</v>
      </c>
      <c r="B30" s="51" t="s">
        <v>93</v>
      </c>
      <c r="C30" s="52">
        <f t="shared" si="0"/>
        <v>4980</v>
      </c>
      <c r="D30" s="53">
        <f t="shared" si="1"/>
        <v>2092</v>
      </c>
      <c r="E30" s="53">
        <f t="shared" si="2"/>
        <v>2888</v>
      </c>
      <c r="F30" s="53">
        <v>48</v>
      </c>
      <c r="G30" s="53">
        <v>41</v>
      </c>
      <c r="H30" s="53">
        <v>219</v>
      </c>
      <c r="I30" s="53">
        <v>220</v>
      </c>
      <c r="J30" s="53">
        <v>762</v>
      </c>
      <c r="K30" s="53">
        <v>727</v>
      </c>
      <c r="L30" s="53">
        <v>654</v>
      </c>
      <c r="M30" s="53">
        <v>1397</v>
      </c>
      <c r="N30" s="53">
        <v>345</v>
      </c>
      <c r="O30" s="53">
        <v>395</v>
      </c>
      <c r="P30" s="53">
        <v>64</v>
      </c>
      <c r="Q30" s="53">
        <v>108</v>
      </c>
    </row>
    <row r="31" spans="1:17" s="35" customFormat="1" ht="18.75">
      <c r="A31" s="50">
        <f t="shared" si="3"/>
        <v>9</v>
      </c>
      <c r="B31" s="51" t="s">
        <v>94</v>
      </c>
      <c r="C31" s="52">
        <f t="shared" si="0"/>
        <v>9201</v>
      </c>
      <c r="D31" s="53">
        <f t="shared" si="1"/>
        <v>4202</v>
      </c>
      <c r="E31" s="53">
        <f t="shared" si="2"/>
        <v>4999</v>
      </c>
      <c r="F31" s="53">
        <v>64</v>
      </c>
      <c r="G31" s="53">
        <v>66</v>
      </c>
      <c r="H31" s="53">
        <v>301</v>
      </c>
      <c r="I31" s="53">
        <v>253</v>
      </c>
      <c r="J31" s="53">
        <v>1007</v>
      </c>
      <c r="K31" s="53">
        <v>1014</v>
      </c>
      <c r="L31" s="53">
        <v>1662</v>
      </c>
      <c r="M31" s="53">
        <v>2027</v>
      </c>
      <c r="N31" s="53">
        <v>920</v>
      </c>
      <c r="O31" s="53">
        <v>1083</v>
      </c>
      <c r="P31" s="53">
        <v>248</v>
      </c>
      <c r="Q31" s="53">
        <v>556</v>
      </c>
    </row>
    <row r="32" spans="1:17" s="35" customFormat="1" ht="18.75">
      <c r="A32" s="50">
        <f t="shared" si="3"/>
        <v>10</v>
      </c>
      <c r="B32" s="51" t="s">
        <v>95</v>
      </c>
      <c r="C32" s="52">
        <f t="shared" si="0"/>
        <v>5518</v>
      </c>
      <c r="D32" s="53">
        <f t="shared" si="1"/>
        <v>2436</v>
      </c>
      <c r="E32" s="53">
        <f t="shared" si="2"/>
        <v>3082</v>
      </c>
      <c r="F32" s="53">
        <v>28</v>
      </c>
      <c r="G32" s="53">
        <v>21</v>
      </c>
      <c r="H32" s="53">
        <v>153</v>
      </c>
      <c r="I32" s="53">
        <v>153</v>
      </c>
      <c r="J32" s="53">
        <v>716</v>
      </c>
      <c r="K32" s="53">
        <v>652</v>
      </c>
      <c r="L32" s="53">
        <v>807</v>
      </c>
      <c r="M32" s="53">
        <v>1313</v>
      </c>
      <c r="N32" s="53">
        <v>587</v>
      </c>
      <c r="O32" s="53">
        <v>729</v>
      </c>
      <c r="P32" s="53">
        <v>145</v>
      </c>
      <c r="Q32" s="53">
        <v>214</v>
      </c>
    </row>
    <row r="33" spans="1:17" s="35" customFormat="1" ht="18.75">
      <c r="A33" s="50">
        <f t="shared" si="3"/>
        <v>11</v>
      </c>
      <c r="B33" s="51" t="s">
        <v>96</v>
      </c>
      <c r="C33" s="52">
        <f t="shared" si="0"/>
        <v>21675</v>
      </c>
      <c r="D33" s="53">
        <f t="shared" si="1"/>
        <v>9709</v>
      </c>
      <c r="E33" s="53">
        <f t="shared" si="2"/>
        <v>11966</v>
      </c>
      <c r="F33" s="53">
        <v>1</v>
      </c>
      <c r="G33" s="53">
        <v>3</v>
      </c>
      <c r="H33" s="53">
        <v>124</v>
      </c>
      <c r="I33" s="53">
        <v>129</v>
      </c>
      <c r="J33" s="53">
        <v>1908</v>
      </c>
      <c r="K33" s="53">
        <v>1725</v>
      </c>
      <c r="L33" s="53">
        <v>4099</v>
      </c>
      <c r="M33" s="53">
        <v>3771</v>
      </c>
      <c r="N33" s="53">
        <v>2324</v>
      </c>
      <c r="O33" s="53">
        <v>2968</v>
      </c>
      <c r="P33" s="53">
        <v>1253</v>
      </c>
      <c r="Q33" s="53">
        <v>3370</v>
      </c>
    </row>
    <row r="34" spans="1:17" s="35" customFormat="1" ht="18.75">
      <c r="A34" s="50">
        <f t="shared" si="3"/>
        <v>12</v>
      </c>
      <c r="B34" s="51" t="s">
        <v>97</v>
      </c>
      <c r="C34" s="52">
        <f t="shared" si="0"/>
        <v>8871</v>
      </c>
      <c r="D34" s="53">
        <f t="shared" si="1"/>
        <v>3870</v>
      </c>
      <c r="E34" s="53">
        <f t="shared" si="2"/>
        <v>5001</v>
      </c>
      <c r="F34" s="53">
        <v>0</v>
      </c>
      <c r="G34" s="53">
        <v>0</v>
      </c>
      <c r="H34" s="53">
        <v>52</v>
      </c>
      <c r="I34" s="53">
        <v>56</v>
      </c>
      <c r="J34" s="53">
        <v>764</v>
      </c>
      <c r="K34" s="53">
        <v>735</v>
      </c>
      <c r="L34" s="53">
        <v>1804</v>
      </c>
      <c r="M34" s="53">
        <v>1622</v>
      </c>
      <c r="N34" s="53">
        <v>831</v>
      </c>
      <c r="O34" s="53">
        <v>1151</v>
      </c>
      <c r="P34" s="53">
        <v>419</v>
      </c>
      <c r="Q34" s="53">
        <v>1437</v>
      </c>
    </row>
    <row r="35" spans="1:17" s="35" customFormat="1" ht="18.75">
      <c r="A35" s="50">
        <f t="shared" si="3"/>
        <v>13</v>
      </c>
      <c r="B35" s="51" t="s">
        <v>98</v>
      </c>
      <c r="C35" s="52">
        <f t="shared" si="0"/>
        <v>40264</v>
      </c>
      <c r="D35" s="53">
        <f t="shared" si="1"/>
        <v>18449</v>
      </c>
      <c r="E35" s="53">
        <f t="shared" si="2"/>
        <v>21815</v>
      </c>
      <c r="F35" s="53">
        <v>111</v>
      </c>
      <c r="G35" s="53">
        <v>109</v>
      </c>
      <c r="H35" s="53">
        <v>668</v>
      </c>
      <c r="I35" s="53">
        <v>673</v>
      </c>
      <c r="J35" s="53">
        <v>3311</v>
      </c>
      <c r="K35" s="53">
        <v>3057</v>
      </c>
      <c r="L35" s="53">
        <v>6808</v>
      </c>
      <c r="M35" s="53">
        <v>6777</v>
      </c>
      <c r="N35" s="53">
        <v>5137</v>
      </c>
      <c r="O35" s="53">
        <v>5785</v>
      </c>
      <c r="P35" s="53">
        <v>2414</v>
      </c>
      <c r="Q35" s="53">
        <v>5414</v>
      </c>
    </row>
    <row r="36" spans="1:17" s="35" customFormat="1" ht="18.75">
      <c r="A36" s="50">
        <f t="shared" si="3"/>
        <v>14</v>
      </c>
      <c r="B36" s="51" t="s">
        <v>99</v>
      </c>
      <c r="C36" s="52">
        <f t="shared" si="0"/>
        <v>2303</v>
      </c>
      <c r="D36" s="53">
        <f t="shared" si="1"/>
        <v>1014</v>
      </c>
      <c r="E36" s="53">
        <f t="shared" si="2"/>
        <v>1289</v>
      </c>
      <c r="F36" s="53">
        <v>1</v>
      </c>
      <c r="G36" s="53">
        <v>0</v>
      </c>
      <c r="H36" s="53">
        <v>6</v>
      </c>
      <c r="I36" s="53">
        <v>2</v>
      </c>
      <c r="J36" s="53">
        <v>212</v>
      </c>
      <c r="K36" s="53">
        <v>168</v>
      </c>
      <c r="L36" s="53">
        <v>467</v>
      </c>
      <c r="M36" s="53">
        <v>421</v>
      </c>
      <c r="N36" s="53">
        <v>211</v>
      </c>
      <c r="O36" s="53">
        <v>338</v>
      </c>
      <c r="P36" s="53">
        <v>117</v>
      </c>
      <c r="Q36" s="53">
        <v>360</v>
      </c>
    </row>
    <row r="37" spans="1:17" s="35" customFormat="1" ht="18.75">
      <c r="A37" s="50" t="s">
        <v>100</v>
      </c>
      <c r="B37" s="54" t="s">
        <v>101</v>
      </c>
      <c r="C37" s="52">
        <f t="shared" si="0"/>
        <v>427</v>
      </c>
      <c r="D37" s="53">
        <f t="shared" si="1"/>
        <v>216</v>
      </c>
      <c r="E37" s="53">
        <f t="shared" si="2"/>
        <v>211</v>
      </c>
      <c r="F37" s="53">
        <v>0</v>
      </c>
      <c r="G37" s="53">
        <v>0</v>
      </c>
      <c r="H37" s="53">
        <v>1</v>
      </c>
      <c r="I37" s="53">
        <v>0</v>
      </c>
      <c r="J37" s="53">
        <v>46</v>
      </c>
      <c r="K37" s="53">
        <v>31</v>
      </c>
      <c r="L37" s="53">
        <v>103</v>
      </c>
      <c r="M37" s="53">
        <v>74</v>
      </c>
      <c r="N37" s="53">
        <v>47</v>
      </c>
      <c r="O37" s="53">
        <v>43</v>
      </c>
      <c r="P37" s="53">
        <v>19</v>
      </c>
      <c r="Q37" s="53">
        <v>63</v>
      </c>
    </row>
    <row r="38" spans="1:17" s="35" customFormat="1" ht="18.75">
      <c r="A38" s="50">
        <v>15</v>
      </c>
      <c r="B38" s="51" t="s">
        <v>102</v>
      </c>
      <c r="C38" s="52">
        <f t="shared" si="0"/>
        <v>4792</v>
      </c>
      <c r="D38" s="53">
        <f t="shared" si="1"/>
        <v>2232</v>
      </c>
      <c r="E38" s="53">
        <f t="shared" si="2"/>
        <v>2560</v>
      </c>
      <c r="F38" s="53">
        <v>6</v>
      </c>
      <c r="G38" s="53">
        <v>7</v>
      </c>
      <c r="H38" s="53">
        <v>39</v>
      </c>
      <c r="I38" s="53">
        <v>51</v>
      </c>
      <c r="J38" s="53">
        <v>319</v>
      </c>
      <c r="K38" s="53">
        <v>318</v>
      </c>
      <c r="L38" s="53">
        <v>747</v>
      </c>
      <c r="M38" s="53">
        <v>595</v>
      </c>
      <c r="N38" s="53">
        <v>706</v>
      </c>
      <c r="O38" s="53">
        <v>795</v>
      </c>
      <c r="P38" s="53">
        <v>415</v>
      </c>
      <c r="Q38" s="53">
        <v>794</v>
      </c>
    </row>
    <row r="39" spans="1:17" s="35" customFormat="1" ht="18.75">
      <c r="A39" s="50">
        <f>A38+1</f>
        <v>16</v>
      </c>
      <c r="B39" s="51" t="s">
        <v>103</v>
      </c>
      <c r="C39" s="52">
        <f t="shared" si="0"/>
        <v>25452</v>
      </c>
      <c r="D39" s="53">
        <f t="shared" si="1"/>
        <v>11143</v>
      </c>
      <c r="E39" s="53">
        <f t="shared" si="2"/>
        <v>14309</v>
      </c>
      <c r="F39" s="53">
        <v>115</v>
      </c>
      <c r="G39" s="53">
        <v>97</v>
      </c>
      <c r="H39" s="53">
        <v>569</v>
      </c>
      <c r="I39" s="53">
        <v>550</v>
      </c>
      <c r="J39" s="53">
        <v>2197</v>
      </c>
      <c r="K39" s="53">
        <v>2005</v>
      </c>
      <c r="L39" s="53">
        <v>4485</v>
      </c>
      <c r="M39" s="53">
        <v>4784</v>
      </c>
      <c r="N39" s="53">
        <v>2545</v>
      </c>
      <c r="O39" s="53">
        <v>3451</v>
      </c>
      <c r="P39" s="53">
        <v>1232</v>
      </c>
      <c r="Q39" s="53">
        <v>3422</v>
      </c>
    </row>
    <row r="40" spans="1:17" s="35" customFormat="1" ht="18.75">
      <c r="A40" s="50">
        <f>A39+1</f>
        <v>17</v>
      </c>
      <c r="B40" s="51" t="s">
        <v>104</v>
      </c>
      <c r="C40" s="52">
        <f t="shared" si="0"/>
        <v>16527</v>
      </c>
      <c r="D40" s="53">
        <f t="shared" si="1"/>
        <v>7158</v>
      </c>
      <c r="E40" s="53">
        <f t="shared" si="2"/>
        <v>9369</v>
      </c>
      <c r="F40" s="53">
        <v>108</v>
      </c>
      <c r="G40" s="53">
        <v>124</v>
      </c>
      <c r="H40" s="53">
        <v>445</v>
      </c>
      <c r="I40" s="53">
        <v>399</v>
      </c>
      <c r="J40" s="53">
        <v>1551</v>
      </c>
      <c r="K40" s="53">
        <v>1405</v>
      </c>
      <c r="L40" s="53">
        <v>2777</v>
      </c>
      <c r="M40" s="53">
        <v>3395</v>
      </c>
      <c r="N40" s="53">
        <v>1594</v>
      </c>
      <c r="O40" s="53">
        <v>2113</v>
      </c>
      <c r="P40" s="53">
        <v>683</v>
      </c>
      <c r="Q40" s="53">
        <v>1933</v>
      </c>
    </row>
    <row r="41" spans="1:17" s="35" customFormat="1" ht="18.75">
      <c r="A41" s="50">
        <f>A40+1</f>
        <v>18</v>
      </c>
      <c r="B41" s="51" t="s">
        <v>105</v>
      </c>
      <c r="C41" s="52">
        <f t="shared" si="0"/>
        <v>17595</v>
      </c>
      <c r="D41" s="53">
        <f t="shared" si="1"/>
        <v>8274</v>
      </c>
      <c r="E41" s="53">
        <f t="shared" si="2"/>
        <v>9321</v>
      </c>
      <c r="F41" s="53">
        <v>64</v>
      </c>
      <c r="G41" s="53">
        <v>51</v>
      </c>
      <c r="H41" s="53">
        <v>309</v>
      </c>
      <c r="I41" s="53">
        <v>241</v>
      </c>
      <c r="J41" s="53">
        <v>1368</v>
      </c>
      <c r="K41" s="53">
        <v>1317</v>
      </c>
      <c r="L41" s="53">
        <v>3236</v>
      </c>
      <c r="M41" s="53">
        <v>2884</v>
      </c>
      <c r="N41" s="53">
        <v>2287</v>
      </c>
      <c r="O41" s="53">
        <v>2573</v>
      </c>
      <c r="P41" s="53">
        <v>1010</v>
      </c>
      <c r="Q41" s="53">
        <v>2255</v>
      </c>
    </row>
    <row r="42" spans="1:17" s="35" customFormat="1" ht="18.75">
      <c r="A42" s="50">
        <f>A41+1</f>
        <v>19</v>
      </c>
      <c r="B42" s="51" t="s">
        <v>106</v>
      </c>
      <c r="C42" s="52">
        <f t="shared" si="0"/>
        <v>8739</v>
      </c>
      <c r="D42" s="53">
        <f t="shared" si="1"/>
        <v>4171</v>
      </c>
      <c r="E42" s="53">
        <f t="shared" si="2"/>
        <v>4568</v>
      </c>
      <c r="F42" s="53">
        <v>22</v>
      </c>
      <c r="G42" s="53">
        <v>14</v>
      </c>
      <c r="H42" s="53">
        <v>114</v>
      </c>
      <c r="I42" s="53">
        <v>134</v>
      </c>
      <c r="J42" s="53">
        <v>733</v>
      </c>
      <c r="K42" s="53">
        <v>677</v>
      </c>
      <c r="L42" s="53">
        <v>1654</v>
      </c>
      <c r="M42" s="53">
        <v>1341</v>
      </c>
      <c r="N42" s="53">
        <v>1172</v>
      </c>
      <c r="O42" s="53">
        <v>1237</v>
      </c>
      <c r="P42" s="53">
        <v>476</v>
      </c>
      <c r="Q42" s="53">
        <v>1165</v>
      </c>
    </row>
    <row r="43" spans="1:17" s="12" customFormat="1" ht="18.75">
      <c r="A43" s="55">
        <f>A42+1</f>
        <v>20</v>
      </c>
      <c r="B43" s="56" t="s">
        <v>107</v>
      </c>
      <c r="C43" s="52">
        <f>SUM(C20:C42)-C21-C23-C26-C37</f>
        <v>258381</v>
      </c>
      <c r="D43" s="52">
        <f>SUM(D20:D42)-D21-D23-D26-D37</f>
        <v>118114</v>
      </c>
      <c r="E43" s="52">
        <f>SUM(E20:E42)-E21-E23-E26-E37</f>
        <v>140267</v>
      </c>
      <c r="F43" s="52">
        <f t="shared" ref="F43:Q43" si="4">SUM(F20:F42)-F21-F23-F26-F37</f>
        <v>888</v>
      </c>
      <c r="G43" s="52">
        <f t="shared" si="4"/>
        <v>840</v>
      </c>
      <c r="H43" s="52">
        <f t="shared" si="4"/>
        <v>4670</v>
      </c>
      <c r="I43" s="52">
        <f t="shared" si="4"/>
        <v>4497</v>
      </c>
      <c r="J43" s="52">
        <f t="shared" si="4"/>
        <v>22324</v>
      </c>
      <c r="K43" s="52">
        <f t="shared" si="4"/>
        <v>20906</v>
      </c>
      <c r="L43" s="52">
        <f t="shared" si="4"/>
        <v>46456</v>
      </c>
      <c r="M43" s="52">
        <f t="shared" si="4"/>
        <v>48498</v>
      </c>
      <c r="N43" s="52">
        <f t="shared" si="4"/>
        <v>31202</v>
      </c>
      <c r="O43" s="52">
        <f t="shared" si="4"/>
        <v>36138</v>
      </c>
      <c r="P43" s="52">
        <f t="shared" si="4"/>
        <v>12574</v>
      </c>
      <c r="Q43" s="52">
        <f t="shared" si="4"/>
        <v>29388</v>
      </c>
    </row>
    <row r="44" spans="1:17" ht="5.25" customHeight="1">
      <c r="A44" s="31"/>
      <c r="B44" s="32"/>
      <c r="C44" s="32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</row>
    <row r="45" spans="1:17" s="35" customFormat="1" ht="18.75">
      <c r="A45" s="34" t="s">
        <v>43</v>
      </c>
      <c r="E45" s="72" t="s">
        <v>108</v>
      </c>
      <c r="F45" s="72"/>
      <c r="G45" s="72"/>
      <c r="H45" s="72"/>
      <c r="I45" s="72"/>
    </row>
    <row r="46" spans="1:17" s="35" customFormat="1" ht="13.5" customHeight="1">
      <c r="D46" s="36" t="s">
        <v>44</v>
      </c>
      <c r="E46" s="71" t="s">
        <v>45</v>
      </c>
      <c r="F46" s="71"/>
      <c r="G46" s="71"/>
      <c r="H46" s="71"/>
      <c r="I46" s="71"/>
    </row>
    <row r="47" spans="1:17" s="35" customFormat="1" ht="22.5" customHeight="1">
      <c r="A47" s="12" t="s">
        <v>46</v>
      </c>
    </row>
    <row r="48" spans="1:17" s="35" customFormat="1" ht="21" customHeight="1">
      <c r="A48" s="72" t="s">
        <v>43</v>
      </c>
      <c r="B48" s="72"/>
      <c r="C48" s="72"/>
      <c r="E48" s="72" t="s">
        <v>108</v>
      </c>
      <c r="F48" s="72"/>
      <c r="G48" s="72"/>
      <c r="H48" s="72"/>
      <c r="I48" s="72"/>
    </row>
    <row r="49" spans="1:13" s="36" customFormat="1" ht="12">
      <c r="A49" s="71" t="s">
        <v>47</v>
      </c>
      <c r="B49" s="71"/>
      <c r="C49" s="71"/>
      <c r="D49" s="36" t="s">
        <v>44</v>
      </c>
      <c r="E49" s="71" t="s">
        <v>45</v>
      </c>
      <c r="F49" s="71"/>
      <c r="G49" s="71"/>
      <c r="H49" s="71"/>
      <c r="I49" s="71"/>
      <c r="L49" s="60"/>
      <c r="M49" s="60"/>
    </row>
  </sheetData>
  <mergeCells count="23">
    <mergeCell ref="A8:Q8"/>
    <mergeCell ref="A9:Q9"/>
    <mergeCell ref="A15:A18"/>
    <mergeCell ref="B15:B18"/>
    <mergeCell ref="C15:C18"/>
    <mergeCell ref="C13:O13"/>
    <mergeCell ref="F16:K16"/>
    <mergeCell ref="D15:E17"/>
    <mergeCell ref="J17:K17"/>
    <mergeCell ref="F17:G17"/>
    <mergeCell ref="C12:O12"/>
    <mergeCell ref="H17:I17"/>
    <mergeCell ref="F15:Q15"/>
    <mergeCell ref="P16:Q16"/>
    <mergeCell ref="L16:O16"/>
    <mergeCell ref="L17:M17"/>
    <mergeCell ref="N17:O17"/>
    <mergeCell ref="A49:C49"/>
    <mergeCell ref="E49:I49"/>
    <mergeCell ref="E46:I46"/>
    <mergeCell ref="A48:C48"/>
    <mergeCell ref="E48:I48"/>
    <mergeCell ref="E45:I45"/>
  </mergeCells>
  <phoneticPr fontId="31" type="noConversion"/>
  <printOptions horizontalCentered="1"/>
  <pageMargins left="0.39370078740157483" right="0.39370078740157483" top="0.98425196850393704" bottom="0.59055118110236227" header="0.51181102362204722" footer="0.51181102362204722"/>
  <pageSetup paperSize="9" scale="5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3</vt:i4>
      </vt:variant>
    </vt:vector>
  </HeadingPairs>
  <TitlesOfParts>
    <vt:vector size="9" baseType="lpstr">
      <vt:lpstr>Прил.12 </vt:lpstr>
      <vt:lpstr>Прил.12 согаз</vt:lpstr>
      <vt:lpstr>Прил.12 альфа</vt:lpstr>
      <vt:lpstr>Прил. 11</vt:lpstr>
      <vt:lpstr>Прил. 11 СОГАЗ</vt:lpstr>
      <vt:lpstr>Прил. 11 АЛЬФА</vt:lpstr>
      <vt:lpstr>'Прил.12 '!Заголовки_для_печати</vt:lpstr>
      <vt:lpstr>'Прил.12 альфа'!Заголовки_для_печати</vt:lpstr>
      <vt:lpstr>'Прил.12 согаз'!Заголовки_для_печати</vt:lpstr>
    </vt:vector>
  </TitlesOfParts>
  <Company>TFOMS MO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Sirotkin.DA</dc:creator>
  <cp:lastModifiedBy>Sirotkin.DA</cp:lastModifiedBy>
  <cp:lastPrinted>2024-02-05T06:38:12Z</cp:lastPrinted>
  <dcterms:created xsi:type="dcterms:W3CDTF">2016-02-08T07:42:54Z</dcterms:created>
  <dcterms:modified xsi:type="dcterms:W3CDTF">2024-05-02T11:34:47Z</dcterms:modified>
</cp:coreProperties>
</file>