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9020" windowHeight="9900" tabRatio="702" activeTab="3"/>
  </bookViews>
  <sheets>
    <sheet name="Прил.12 " sheetId="3" r:id="rId1"/>
    <sheet name="Прил.12 согаз" sheetId="2" r:id="rId2"/>
    <sheet name="Прил.12 альфа" sheetId="4" r:id="rId3"/>
    <sheet name="Прил. 11" sheetId="5" r:id="rId4"/>
    <sheet name="Прил. 11 СОГАЗ" sheetId="6" r:id="rId5"/>
    <sheet name="Прил. 11 АЛЬФА" sheetId="7" r:id="rId6"/>
  </sheets>
  <definedNames>
    <definedName name="_xlnm.Database">#REF!</definedName>
    <definedName name="_xlnm.Print_Titles" localSheetId="0">'Прил.12 '!$A:$A,'Прил.12 '!$15:$19</definedName>
    <definedName name="_xlnm.Print_Titles" localSheetId="2">'Прил.12 альфа'!$A:$A,'Прил.12 альфа'!$15:$19</definedName>
    <definedName name="_xlnm.Print_Titles" localSheetId="1">'Прил.12 согаз'!$A:$A,'Прил.12 согаз'!$15:$19</definedName>
  </definedNames>
  <calcPr calcId="124519"/>
</workbook>
</file>

<file path=xl/calcChain.xml><?xml version="1.0" encoding="utf-8"?>
<calcChain xmlns="http://schemas.openxmlformats.org/spreadsheetml/2006/main">
  <c r="G45" i="2"/>
  <c r="H45"/>
  <c r="I45"/>
  <c r="J45"/>
  <c r="K45"/>
  <c r="L45"/>
  <c r="M45"/>
  <c r="N45"/>
  <c r="O45"/>
  <c r="P45"/>
  <c r="Q45"/>
  <c r="R45"/>
  <c r="G46"/>
  <c r="H46"/>
  <c r="I46"/>
  <c r="J46"/>
  <c r="K46"/>
  <c r="L46"/>
  <c r="M46"/>
  <c r="N46"/>
  <c r="O46"/>
  <c r="P46"/>
  <c r="Q46"/>
  <c r="R46"/>
  <c r="G47"/>
  <c r="H47"/>
  <c r="I47"/>
  <c r="J47"/>
  <c r="K47"/>
  <c r="L47"/>
  <c r="M47"/>
  <c r="N47"/>
  <c r="O47"/>
  <c r="P47"/>
  <c r="Q47"/>
  <c r="R47"/>
  <c r="G48"/>
  <c r="H48"/>
  <c r="I48"/>
  <c r="J48"/>
  <c r="K48"/>
  <c r="L48"/>
  <c r="M48"/>
  <c r="N48"/>
  <c r="O48"/>
  <c r="P48"/>
  <c r="Q48"/>
  <c r="R48"/>
  <c r="F20" i="5"/>
  <c r="G20"/>
  <c r="H20"/>
  <c r="I20"/>
  <c r="J20"/>
  <c r="K20"/>
  <c r="L20"/>
  <c r="M20"/>
  <c r="N20"/>
  <c r="O20"/>
  <c r="P20"/>
  <c r="Q20"/>
  <c r="F21"/>
  <c r="G21"/>
  <c r="H21"/>
  <c r="I21"/>
  <c r="J21"/>
  <c r="K21"/>
  <c r="L21"/>
  <c r="M21"/>
  <c r="N21"/>
  <c r="O21"/>
  <c r="P21"/>
  <c r="Q21"/>
  <c r="F22"/>
  <c r="G22"/>
  <c r="H22"/>
  <c r="I22"/>
  <c r="J22"/>
  <c r="K22"/>
  <c r="L22"/>
  <c r="M22"/>
  <c r="N22"/>
  <c r="O22"/>
  <c r="P22"/>
  <c r="Q22"/>
  <c r="F23"/>
  <c r="G23"/>
  <c r="H23"/>
  <c r="I23"/>
  <c r="J23"/>
  <c r="K23"/>
  <c r="L23"/>
  <c r="M23"/>
  <c r="N23"/>
  <c r="O23"/>
  <c r="P23"/>
  <c r="Q23"/>
  <c r="F24"/>
  <c r="G24"/>
  <c r="H24"/>
  <c r="I24"/>
  <c r="J24"/>
  <c r="K24"/>
  <c r="L24"/>
  <c r="M24"/>
  <c r="N24"/>
  <c r="O24"/>
  <c r="P24"/>
  <c r="Q24"/>
  <c r="F25"/>
  <c r="G25"/>
  <c r="H25"/>
  <c r="I25"/>
  <c r="J25"/>
  <c r="K25"/>
  <c r="L25"/>
  <c r="M25"/>
  <c r="N25"/>
  <c r="O25"/>
  <c r="P25"/>
  <c r="Q25"/>
  <c r="F26"/>
  <c r="G26"/>
  <c r="H26"/>
  <c r="I26"/>
  <c r="J26"/>
  <c r="K26"/>
  <c r="L26"/>
  <c r="M26"/>
  <c r="N26"/>
  <c r="O26"/>
  <c r="P26"/>
  <c r="Q26"/>
  <c r="F27"/>
  <c r="G27"/>
  <c r="H27"/>
  <c r="I27"/>
  <c r="J27"/>
  <c r="K27"/>
  <c r="L27"/>
  <c r="M27"/>
  <c r="N27"/>
  <c r="O27"/>
  <c r="P27"/>
  <c r="Q27"/>
  <c r="F28"/>
  <c r="G28"/>
  <c r="H28"/>
  <c r="I28"/>
  <c r="J28"/>
  <c r="K28"/>
  <c r="L28"/>
  <c r="M28"/>
  <c r="N28"/>
  <c r="O28"/>
  <c r="P28"/>
  <c r="Q28"/>
  <c r="F29"/>
  <c r="G29"/>
  <c r="H29"/>
  <c r="I29"/>
  <c r="J29"/>
  <c r="K29"/>
  <c r="L29"/>
  <c r="M29"/>
  <c r="N29"/>
  <c r="O29"/>
  <c r="P29"/>
  <c r="Q29"/>
  <c r="F30"/>
  <c r="G30"/>
  <c r="H30"/>
  <c r="I30"/>
  <c r="J30"/>
  <c r="K30"/>
  <c r="L30"/>
  <c r="M30"/>
  <c r="N30"/>
  <c r="O30"/>
  <c r="P30"/>
  <c r="Q30"/>
  <c r="F31"/>
  <c r="G31"/>
  <c r="H31"/>
  <c r="I31"/>
  <c r="J31"/>
  <c r="K31"/>
  <c r="L31"/>
  <c r="M31"/>
  <c r="N31"/>
  <c r="O31"/>
  <c r="P31"/>
  <c r="Q31"/>
  <c r="F32"/>
  <c r="G32"/>
  <c r="H32"/>
  <c r="I32"/>
  <c r="J32"/>
  <c r="K32"/>
  <c r="L32"/>
  <c r="M32"/>
  <c r="N32"/>
  <c r="O32"/>
  <c r="P32"/>
  <c r="Q32"/>
  <c r="F33"/>
  <c r="G33"/>
  <c r="H33"/>
  <c r="I33"/>
  <c r="J33"/>
  <c r="K33"/>
  <c r="L33"/>
  <c r="M33"/>
  <c r="N33"/>
  <c r="O33"/>
  <c r="P33"/>
  <c r="Q33"/>
  <c r="F34"/>
  <c r="G34"/>
  <c r="H34"/>
  <c r="I34"/>
  <c r="J34"/>
  <c r="K34"/>
  <c r="L34"/>
  <c r="M34"/>
  <c r="N34"/>
  <c r="O34"/>
  <c r="P34"/>
  <c r="Q34"/>
  <c r="F35"/>
  <c r="G35"/>
  <c r="H35"/>
  <c r="I35"/>
  <c r="J35"/>
  <c r="K35"/>
  <c r="L35"/>
  <c r="M35"/>
  <c r="N35"/>
  <c r="O35"/>
  <c r="P35"/>
  <c r="Q35"/>
  <c r="F36"/>
  <c r="G36"/>
  <c r="H36"/>
  <c r="I36"/>
  <c r="J36"/>
  <c r="K36"/>
  <c r="L36"/>
  <c r="M36"/>
  <c r="N36"/>
  <c r="O36"/>
  <c r="P36"/>
  <c r="Q36"/>
  <c r="F37"/>
  <c r="G37"/>
  <c r="H37"/>
  <c r="I37"/>
  <c r="J37"/>
  <c r="K37"/>
  <c r="L37"/>
  <c r="M37"/>
  <c r="N37"/>
  <c r="O37"/>
  <c r="P37"/>
  <c r="Q37"/>
  <c r="F38"/>
  <c r="G38"/>
  <c r="H38"/>
  <c r="I38"/>
  <c r="J38"/>
  <c r="K38"/>
  <c r="L38"/>
  <c r="M38"/>
  <c r="N38"/>
  <c r="O38"/>
  <c r="P38"/>
  <c r="Q38"/>
  <c r="F39"/>
  <c r="G39"/>
  <c r="H39"/>
  <c r="I39"/>
  <c r="J39"/>
  <c r="K39"/>
  <c r="L39"/>
  <c r="M39"/>
  <c r="N39"/>
  <c r="O39"/>
  <c r="P39"/>
  <c r="Q39"/>
  <c r="F40"/>
  <c r="G40"/>
  <c r="H40"/>
  <c r="I40"/>
  <c r="J40"/>
  <c r="K40"/>
  <c r="L40"/>
  <c r="M40"/>
  <c r="N40"/>
  <c r="O40"/>
  <c r="P40"/>
  <c r="Q40"/>
  <c r="F41"/>
  <c r="G41"/>
  <c r="H41"/>
  <c r="I41"/>
  <c r="J41"/>
  <c r="K41"/>
  <c r="L41"/>
  <c r="M41"/>
  <c r="N41"/>
  <c r="O41"/>
  <c r="P41"/>
  <c r="Q41"/>
  <c r="F42"/>
  <c r="G42"/>
  <c r="H42"/>
  <c r="I42"/>
  <c r="J42"/>
  <c r="K42"/>
  <c r="L42"/>
  <c r="M42"/>
  <c r="N42"/>
  <c r="O42"/>
  <c r="P42"/>
  <c r="Q42"/>
  <c r="H47" i="4"/>
  <c r="I47"/>
  <c r="J47"/>
  <c r="K47"/>
  <c r="L47"/>
  <c r="M47"/>
  <c r="N47"/>
  <c r="O47"/>
  <c r="P47"/>
  <c r="Q47"/>
  <c r="R47"/>
  <c r="G47"/>
  <c r="H48"/>
  <c r="I48"/>
  <c r="J48"/>
  <c r="K48"/>
  <c r="L48"/>
  <c r="M48"/>
  <c r="N48"/>
  <c r="O48"/>
  <c r="P48"/>
  <c r="Q48"/>
  <c r="R48"/>
  <c r="G48"/>
  <c r="G45"/>
  <c r="H45"/>
  <c r="I45"/>
  <c r="J45"/>
  <c r="K45"/>
  <c r="L45"/>
  <c r="M45"/>
  <c r="N45"/>
  <c r="O45"/>
  <c r="P45"/>
  <c r="Q45"/>
  <c r="R45"/>
  <c r="P44" i="2" l="1"/>
  <c r="G44"/>
  <c r="I44"/>
  <c r="J44"/>
  <c r="K44"/>
  <c r="L44"/>
  <c r="M44"/>
  <c r="N44"/>
  <c r="O44"/>
  <c r="H44"/>
  <c r="Q44"/>
  <c r="R44"/>
  <c r="E48" i="4"/>
  <c r="E48" i="2"/>
  <c r="Q48" i="3"/>
  <c r="O48"/>
  <c r="M48"/>
  <c r="K48"/>
  <c r="I48"/>
  <c r="R48"/>
  <c r="P48"/>
  <c r="N48"/>
  <c r="L48"/>
  <c r="J48"/>
  <c r="H48"/>
  <c r="F48" i="2"/>
  <c r="F48" i="4"/>
  <c r="G48" i="3"/>
  <c r="F22" i="4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21"/>
  <c r="D48" l="1"/>
  <c r="D48" i="2"/>
  <c r="M20" i="4"/>
  <c r="N20"/>
  <c r="M20" i="2"/>
  <c r="N20"/>
  <c r="N43" i="3"/>
  <c r="M43"/>
  <c r="N42"/>
  <c r="M42"/>
  <c r="N41"/>
  <c r="M41"/>
  <c r="N40"/>
  <c r="M40"/>
  <c r="N39"/>
  <c r="M39"/>
  <c r="N38"/>
  <c r="M38"/>
  <c r="N37"/>
  <c r="M37"/>
  <c r="N36"/>
  <c r="M36"/>
  <c r="N35"/>
  <c r="M35"/>
  <c r="N34"/>
  <c r="M34"/>
  <c r="N33"/>
  <c r="M33"/>
  <c r="N32"/>
  <c r="M32"/>
  <c r="N31"/>
  <c r="M31"/>
  <c r="N30"/>
  <c r="M30"/>
  <c r="N29"/>
  <c r="M29"/>
  <c r="N28"/>
  <c r="M28"/>
  <c r="N27"/>
  <c r="M27"/>
  <c r="N26"/>
  <c r="M26"/>
  <c r="N25"/>
  <c r="M25"/>
  <c r="N24"/>
  <c r="M24"/>
  <c r="N23"/>
  <c r="M23"/>
  <c r="N22"/>
  <c r="M22"/>
  <c r="N21"/>
  <c r="M21"/>
  <c r="F22" i="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21"/>
  <c r="F48" i="3"/>
  <c r="E48"/>
  <c r="N20" l="1"/>
  <c r="M20"/>
  <c r="E21" i="7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20"/>
  <c r="E21" i="6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20"/>
  <c r="N47" i="3" l="1"/>
  <c r="M47"/>
  <c r="N46" i="4"/>
  <c r="M46"/>
  <c r="N45" i="3"/>
  <c r="M45"/>
  <c r="M43" i="5"/>
  <c r="L43"/>
  <c r="L43" i="7"/>
  <c r="M43"/>
  <c r="L43" i="6"/>
  <c r="M43"/>
  <c r="E45" i="2"/>
  <c r="E45" i="4"/>
  <c r="G21" i="3"/>
  <c r="H21"/>
  <c r="I21"/>
  <c r="J21"/>
  <c r="K21"/>
  <c r="L21"/>
  <c r="O21"/>
  <c r="P21"/>
  <c r="Q21"/>
  <c r="R21"/>
  <c r="G22"/>
  <c r="H22"/>
  <c r="I22"/>
  <c r="J22"/>
  <c r="K22"/>
  <c r="L22"/>
  <c r="O22"/>
  <c r="P22"/>
  <c r="Q22"/>
  <c r="R22"/>
  <c r="G23"/>
  <c r="H23"/>
  <c r="I23"/>
  <c r="J23"/>
  <c r="K23"/>
  <c r="L23"/>
  <c r="O23"/>
  <c r="P23"/>
  <c r="Q23"/>
  <c r="R23"/>
  <c r="G24"/>
  <c r="H24"/>
  <c r="I24"/>
  <c r="J24"/>
  <c r="K24"/>
  <c r="L24"/>
  <c r="O24"/>
  <c r="P24"/>
  <c r="Q24"/>
  <c r="R24"/>
  <c r="G25"/>
  <c r="H25"/>
  <c r="I25"/>
  <c r="J25"/>
  <c r="K25"/>
  <c r="L25"/>
  <c r="O25"/>
  <c r="P25"/>
  <c r="Q25"/>
  <c r="R25"/>
  <c r="G26"/>
  <c r="H26"/>
  <c r="I26"/>
  <c r="J26"/>
  <c r="K26"/>
  <c r="L26"/>
  <c r="O26"/>
  <c r="P26"/>
  <c r="Q26"/>
  <c r="R26"/>
  <c r="G27"/>
  <c r="H27"/>
  <c r="I27"/>
  <c r="J27"/>
  <c r="K27"/>
  <c r="L27"/>
  <c r="O27"/>
  <c r="P27"/>
  <c r="Q27"/>
  <c r="R27"/>
  <c r="G28"/>
  <c r="H28"/>
  <c r="I28"/>
  <c r="J28"/>
  <c r="K28"/>
  <c r="L28"/>
  <c r="O28"/>
  <c r="P28"/>
  <c r="Q28"/>
  <c r="R28"/>
  <c r="G29"/>
  <c r="H29"/>
  <c r="I29"/>
  <c r="J29"/>
  <c r="K29"/>
  <c r="L29"/>
  <c r="O29"/>
  <c r="P29"/>
  <c r="Q29"/>
  <c r="R29"/>
  <c r="G30"/>
  <c r="H30"/>
  <c r="I30"/>
  <c r="J30"/>
  <c r="K30"/>
  <c r="L30"/>
  <c r="O30"/>
  <c r="P30"/>
  <c r="Q30"/>
  <c r="R30"/>
  <c r="G31"/>
  <c r="H31"/>
  <c r="I31"/>
  <c r="J31"/>
  <c r="K31"/>
  <c r="L31"/>
  <c r="O31"/>
  <c r="P31"/>
  <c r="Q31"/>
  <c r="R31"/>
  <c r="G32"/>
  <c r="H32"/>
  <c r="I32"/>
  <c r="J32"/>
  <c r="K32"/>
  <c r="L32"/>
  <c r="O32"/>
  <c r="P32"/>
  <c r="Q32"/>
  <c r="R32"/>
  <c r="G33"/>
  <c r="H33"/>
  <c r="I33"/>
  <c r="J33"/>
  <c r="K33"/>
  <c r="L33"/>
  <c r="O33"/>
  <c r="P33"/>
  <c r="Q33"/>
  <c r="R33"/>
  <c r="G34"/>
  <c r="H34"/>
  <c r="I34"/>
  <c r="J34"/>
  <c r="K34"/>
  <c r="L34"/>
  <c r="O34"/>
  <c r="P34"/>
  <c r="Q34"/>
  <c r="R34"/>
  <c r="G35"/>
  <c r="H35"/>
  <c r="I35"/>
  <c r="J35"/>
  <c r="K35"/>
  <c r="L35"/>
  <c r="O35"/>
  <c r="P35"/>
  <c r="Q35"/>
  <c r="R35"/>
  <c r="G36"/>
  <c r="H36"/>
  <c r="I36"/>
  <c r="J36"/>
  <c r="K36"/>
  <c r="L36"/>
  <c r="O36"/>
  <c r="P36"/>
  <c r="Q36"/>
  <c r="R36"/>
  <c r="G37"/>
  <c r="H37"/>
  <c r="I37"/>
  <c r="J37"/>
  <c r="K37"/>
  <c r="L37"/>
  <c r="O37"/>
  <c r="P37"/>
  <c r="Q37"/>
  <c r="R37"/>
  <c r="G38"/>
  <c r="H38"/>
  <c r="I38"/>
  <c r="J38"/>
  <c r="K38"/>
  <c r="L38"/>
  <c r="O38"/>
  <c r="P38"/>
  <c r="Q38"/>
  <c r="R38"/>
  <c r="G39"/>
  <c r="H39"/>
  <c r="I39"/>
  <c r="J39"/>
  <c r="K39"/>
  <c r="L39"/>
  <c r="O39"/>
  <c r="P39"/>
  <c r="Q39"/>
  <c r="R39"/>
  <c r="G40"/>
  <c r="H40"/>
  <c r="I40"/>
  <c r="J40"/>
  <c r="K40"/>
  <c r="L40"/>
  <c r="O40"/>
  <c r="P40"/>
  <c r="Q40"/>
  <c r="R40"/>
  <c r="G41"/>
  <c r="H41"/>
  <c r="I41"/>
  <c r="J41"/>
  <c r="K41"/>
  <c r="L41"/>
  <c r="O41"/>
  <c r="P41"/>
  <c r="Q41"/>
  <c r="R41"/>
  <c r="G42"/>
  <c r="H42"/>
  <c r="I42"/>
  <c r="J42"/>
  <c r="K42"/>
  <c r="L42"/>
  <c r="O42"/>
  <c r="P42"/>
  <c r="Q42"/>
  <c r="R42"/>
  <c r="G43"/>
  <c r="H43"/>
  <c r="I43"/>
  <c r="J43"/>
  <c r="K43"/>
  <c r="L43"/>
  <c r="O43"/>
  <c r="P43"/>
  <c r="Q43"/>
  <c r="R43"/>
  <c r="L45"/>
  <c r="F43" i="7"/>
  <c r="G43"/>
  <c r="H43"/>
  <c r="I43"/>
  <c r="J43"/>
  <c r="K43"/>
  <c r="N43"/>
  <c r="O43"/>
  <c r="P43"/>
  <c r="Q43"/>
  <c r="G46" i="4"/>
  <c r="H46"/>
  <c r="I46"/>
  <c r="J46"/>
  <c r="K46"/>
  <c r="L46"/>
  <c r="O46"/>
  <c r="P46"/>
  <c r="Q46"/>
  <c r="R46"/>
  <c r="A22" i="5"/>
  <c r="A24" s="1"/>
  <c r="A25" s="1"/>
  <c r="A27" s="1"/>
  <c r="A28" s="1"/>
  <c r="A29" s="1"/>
  <c r="A30" s="1"/>
  <c r="A31" s="1"/>
  <c r="A32" s="1"/>
  <c r="A33" s="1"/>
  <c r="A34" s="1"/>
  <c r="A35" s="1"/>
  <c r="A36" s="1"/>
  <c r="C24" i="7"/>
  <c r="C25" i="6"/>
  <c r="C30"/>
  <c r="C31" i="7"/>
  <c r="C36" i="6"/>
  <c r="A39" i="5"/>
  <c r="A40" s="1"/>
  <c r="A41" s="1"/>
  <c r="A42" s="1"/>
  <c r="A43" s="1"/>
  <c r="C39" i="7"/>
  <c r="C40" i="6"/>
  <c r="A22"/>
  <c r="A24" s="1"/>
  <c r="A25" s="1"/>
  <c r="A27" s="1"/>
  <c r="A28" s="1"/>
  <c r="A29" s="1"/>
  <c r="A30" s="1"/>
  <c r="A31" s="1"/>
  <c r="A32" s="1"/>
  <c r="A33" s="1"/>
  <c r="A34" s="1"/>
  <c r="A35" s="1"/>
  <c r="A36" s="1"/>
  <c r="A39"/>
  <c r="A40" s="1"/>
  <c r="A41" s="1"/>
  <c r="A42" s="1"/>
  <c r="A43" s="1"/>
  <c r="F43"/>
  <c r="G43"/>
  <c r="H43"/>
  <c r="I43"/>
  <c r="J43"/>
  <c r="K43"/>
  <c r="N43"/>
  <c r="O43"/>
  <c r="P43"/>
  <c r="Q43"/>
  <c r="A22" i="7"/>
  <c r="A24"/>
  <c r="A25" s="1"/>
  <c r="A27" s="1"/>
  <c r="A28" s="1"/>
  <c r="A29" s="1"/>
  <c r="A30" s="1"/>
  <c r="A31" s="1"/>
  <c r="A32" s="1"/>
  <c r="A33" s="1"/>
  <c r="A34" s="1"/>
  <c r="A35" s="1"/>
  <c r="A36" s="1"/>
  <c r="A39"/>
  <c r="A40" s="1"/>
  <c r="A41" s="1"/>
  <c r="A42" s="1"/>
  <c r="A43" s="1"/>
  <c r="D48" i="3"/>
  <c r="G20" i="4"/>
  <c r="I20"/>
  <c r="K20"/>
  <c r="O20"/>
  <c r="Q20"/>
  <c r="H20"/>
  <c r="J20"/>
  <c r="L20"/>
  <c r="P20"/>
  <c r="R20"/>
  <c r="G20" i="2"/>
  <c r="I20"/>
  <c r="K20"/>
  <c r="O20"/>
  <c r="Q20"/>
  <c r="H20"/>
  <c r="J20"/>
  <c r="L20"/>
  <c r="P20"/>
  <c r="R20"/>
  <c r="C22" i="7"/>
  <c r="N46" i="3" l="1"/>
  <c r="N44" s="1"/>
  <c r="N44" i="4"/>
  <c r="Q44"/>
  <c r="O44"/>
  <c r="K44"/>
  <c r="I44"/>
  <c r="G44"/>
  <c r="M46" i="3"/>
  <c r="M44" s="1"/>
  <c r="M44" i="4"/>
  <c r="R44"/>
  <c r="P44"/>
  <c r="L44"/>
  <c r="J44"/>
  <c r="H44"/>
  <c r="I20" i="3"/>
  <c r="F20" i="4"/>
  <c r="E20"/>
  <c r="E20" i="2"/>
  <c r="F20"/>
  <c r="F47" i="4"/>
  <c r="F46"/>
  <c r="F46" i="2"/>
  <c r="E47"/>
  <c r="H45" i="3"/>
  <c r="F45" i="4"/>
  <c r="D45" s="1"/>
  <c r="E47"/>
  <c r="E46"/>
  <c r="F47" i="2"/>
  <c r="E46"/>
  <c r="F45"/>
  <c r="D23" i="4"/>
  <c r="E42" i="3"/>
  <c r="E39"/>
  <c r="E37"/>
  <c r="E36"/>
  <c r="E33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E43"/>
  <c r="E41"/>
  <c r="E40"/>
  <c r="E38"/>
  <c r="E35"/>
  <c r="E34"/>
  <c r="E32"/>
  <c r="E31"/>
  <c r="E30"/>
  <c r="E29"/>
  <c r="E28"/>
  <c r="E27"/>
  <c r="E26"/>
  <c r="E25"/>
  <c r="E24"/>
  <c r="E23"/>
  <c r="E22"/>
  <c r="E21"/>
  <c r="I47"/>
  <c r="C20" i="6"/>
  <c r="Q47" i="3"/>
  <c r="K47"/>
  <c r="R45"/>
  <c r="P47"/>
  <c r="D40" i="4"/>
  <c r="D25"/>
  <c r="C42" i="7"/>
  <c r="C21"/>
  <c r="G45" i="3"/>
  <c r="E20" i="5"/>
  <c r="P45" i="3"/>
  <c r="J45"/>
  <c r="D31" i="2"/>
  <c r="L47" i="3"/>
  <c r="J47"/>
  <c r="Q45"/>
  <c r="O45"/>
  <c r="K45"/>
  <c r="I45"/>
  <c r="D39" i="4"/>
  <c r="C30" i="7"/>
  <c r="H46" i="3"/>
  <c r="C37" i="7"/>
  <c r="C32"/>
  <c r="C28"/>
  <c r="C25"/>
  <c r="D35" i="5"/>
  <c r="D22"/>
  <c r="I43"/>
  <c r="C23" i="6"/>
  <c r="C35" i="7"/>
  <c r="C34"/>
  <c r="C33"/>
  <c r="C29"/>
  <c r="C23"/>
  <c r="D20" i="5"/>
  <c r="H47" i="3"/>
  <c r="Q43" i="5"/>
  <c r="O43"/>
  <c r="G43"/>
  <c r="C39" i="6"/>
  <c r="E38" i="5"/>
  <c r="E32"/>
  <c r="E26"/>
  <c r="E25"/>
  <c r="C21" i="6"/>
  <c r="P43" i="5"/>
  <c r="G47" i="3"/>
  <c r="C40" i="7"/>
  <c r="D43"/>
  <c r="E37" i="5"/>
  <c r="E34"/>
  <c r="D24"/>
  <c r="E23"/>
  <c r="D23"/>
  <c r="C20" i="7"/>
  <c r="E40" i="5"/>
  <c r="E43" i="6"/>
  <c r="E21" i="5"/>
  <c r="Q20" i="3"/>
  <c r="L20"/>
  <c r="R20"/>
  <c r="D42" i="2"/>
  <c r="D41"/>
  <c r="D40"/>
  <c r="D39"/>
  <c r="D37"/>
  <c r="D33"/>
  <c r="D30"/>
  <c r="D29"/>
  <c r="D27"/>
  <c r="D23"/>
  <c r="D22"/>
  <c r="D21"/>
  <c r="E43" i="7"/>
  <c r="E36" i="5"/>
  <c r="D38"/>
  <c r="C37" i="6"/>
  <c r="E22" i="5"/>
  <c r="E42"/>
  <c r="D42"/>
  <c r="D41"/>
  <c r="D39"/>
  <c r="C34" i="6"/>
  <c r="D33" i="5"/>
  <c r="E31"/>
  <c r="D31"/>
  <c r="D30"/>
  <c r="E29"/>
  <c r="E27"/>
  <c r="D27"/>
  <c r="D26"/>
  <c r="E24"/>
  <c r="R47" i="3"/>
  <c r="K43" i="5"/>
  <c r="C26" i="6"/>
  <c r="E41" i="5"/>
  <c r="D40"/>
  <c r="E39"/>
  <c r="D34"/>
  <c r="D36"/>
  <c r="E35"/>
  <c r="D29"/>
  <c r="C32" i="6"/>
  <c r="C28"/>
  <c r="D21" i="5"/>
  <c r="C41" i="7"/>
  <c r="D43" i="6"/>
  <c r="C38"/>
  <c r="E33" i="5"/>
  <c r="E28"/>
  <c r="D28"/>
  <c r="D25"/>
  <c r="O46" i="3"/>
  <c r="C31" i="6"/>
  <c r="C24"/>
  <c r="C38" i="7"/>
  <c r="C36"/>
  <c r="C27"/>
  <c r="C26"/>
  <c r="C42" i="6"/>
  <c r="C41"/>
  <c r="D37" i="5"/>
  <c r="D32"/>
  <c r="C29" i="6"/>
  <c r="C22"/>
  <c r="C35"/>
  <c r="C33"/>
  <c r="E30" i="5"/>
  <c r="C27" i="6"/>
  <c r="O20" i="3"/>
  <c r="K20"/>
  <c r="G20"/>
  <c r="O47"/>
  <c r="J43" i="5"/>
  <c r="F43"/>
  <c r="D35" i="4"/>
  <c r="D32"/>
  <c r="D31"/>
  <c r="N43" i="5"/>
  <c r="O11" s="1"/>
  <c r="H43"/>
  <c r="R46" i="3"/>
  <c r="P46"/>
  <c r="L46"/>
  <c r="J46"/>
  <c r="P20"/>
  <c r="J20"/>
  <c r="H20"/>
  <c r="G46"/>
  <c r="Q46"/>
  <c r="K46"/>
  <c r="I46"/>
  <c r="D37" i="4"/>
  <c r="D34"/>
  <c r="D29"/>
  <c r="D28"/>
  <c r="D27"/>
  <c r="D38" i="2"/>
  <c r="D43"/>
  <c r="D34"/>
  <c r="D28"/>
  <c r="D24"/>
  <c r="D24" i="4"/>
  <c r="D35" i="2"/>
  <c r="D41" i="4"/>
  <c r="D38"/>
  <c r="D26"/>
  <c r="D32" i="2"/>
  <c r="D25"/>
  <c r="D42" i="4"/>
  <c r="D30"/>
  <c r="D36" i="2"/>
  <c r="D26"/>
  <c r="D43" i="4"/>
  <c r="D21"/>
  <c r="D36"/>
  <c r="D33"/>
  <c r="D22"/>
  <c r="D27" i="3" l="1"/>
  <c r="D22"/>
  <c r="D21"/>
  <c r="D31"/>
  <c r="D29"/>
  <c r="D28"/>
  <c r="C30" i="5"/>
  <c r="D47" i="2"/>
  <c r="D39" i="3"/>
  <c r="C20" i="5"/>
  <c r="F44" i="2"/>
  <c r="D43" i="3"/>
  <c r="F20"/>
  <c r="E44" i="2"/>
  <c r="E46" i="3"/>
  <c r="E20"/>
  <c r="F47"/>
  <c r="D37"/>
  <c r="E47"/>
  <c r="F46"/>
  <c r="E45"/>
  <c r="F45"/>
  <c r="D35"/>
  <c r="E44" i="4"/>
  <c r="F44"/>
  <c r="D33" i="3"/>
  <c r="D32"/>
  <c r="C36" i="5"/>
  <c r="C41"/>
  <c r="D30" i="3"/>
  <c r="D46" i="4"/>
  <c r="D23" i="3"/>
  <c r="D45" i="2"/>
  <c r="D46"/>
  <c r="C35" i="5"/>
  <c r="C38"/>
  <c r="C23"/>
  <c r="C40"/>
  <c r="C37"/>
  <c r="C25"/>
  <c r="H44" i="3"/>
  <c r="C32" i="5"/>
  <c r="C21"/>
  <c r="C24"/>
  <c r="C22"/>
  <c r="C34"/>
  <c r="C26"/>
  <c r="D41" i="3"/>
  <c r="D20" i="2"/>
  <c r="D24" i="3"/>
  <c r="D26"/>
  <c r="D42"/>
  <c r="C27" i="5"/>
  <c r="C42"/>
  <c r="D20" i="4"/>
  <c r="C33" i="5"/>
  <c r="C31"/>
  <c r="C29"/>
  <c r="C39"/>
  <c r="C43" i="6"/>
  <c r="Q44" i="3"/>
  <c r="I44"/>
  <c r="O44"/>
  <c r="L44"/>
  <c r="C28" i="5"/>
  <c r="D40" i="3"/>
  <c r="J44"/>
  <c r="D43" i="5"/>
  <c r="D25" i="3"/>
  <c r="D34"/>
  <c r="D38"/>
  <c r="D36"/>
  <c r="C43" i="7"/>
  <c r="R44" i="3"/>
  <c r="E43" i="5"/>
  <c r="D47" i="4"/>
  <c r="K44" i="3"/>
  <c r="G44"/>
  <c r="P44"/>
  <c r="E44" l="1"/>
  <c r="F44"/>
  <c r="D45"/>
  <c r="D47"/>
  <c r="D20"/>
  <c r="C43" i="5"/>
  <c r="D44" i="4"/>
  <c r="D46" i="3"/>
  <c r="D44" i="2"/>
  <c r="D44" i="3" l="1"/>
</calcChain>
</file>

<file path=xl/sharedStrings.xml><?xml version="1.0" encoding="utf-8"?>
<sst xmlns="http://schemas.openxmlformats.org/spreadsheetml/2006/main" count="573" uniqueCount="127">
  <si>
    <t>Приложение № 12</t>
  </si>
  <si>
    <t xml:space="preserve">к Порядку представления отчетных данных </t>
  </si>
  <si>
    <t>участниками обязательного медицинского страхования</t>
  </si>
  <si>
    <t>на территории Мурманской области,</t>
  </si>
  <si>
    <t>утвержденному приказом ТФОМС Мурманской области</t>
  </si>
  <si>
    <t>ОТЧЕТ</t>
  </si>
  <si>
    <t xml:space="preserve">о численности застрахованных лиц, закрепленных за медицинской организацией 
для получения первичной медико-санитарной помощи </t>
  </si>
  <si>
    <t xml:space="preserve">по состоянию на </t>
  </si>
  <si>
    <t>наименование страховой медицинской органиазции, свод</t>
  </si>
  <si>
    <t>№ п/п</t>
  </si>
  <si>
    <t>Муниципальное образование</t>
  </si>
  <si>
    <t>Численность застрахо-ванных всего,
человек</t>
  </si>
  <si>
    <t>в том числе:</t>
  </si>
  <si>
    <t>в том числе по половозрастным группам застрахованных лиц</t>
  </si>
  <si>
    <t>моложе трудоспособного возраста</t>
  </si>
  <si>
    <t>трудоспособного возраста</t>
  </si>
  <si>
    <t>старше трудоспособного возраста</t>
  </si>
  <si>
    <t>0-11 месяцев</t>
  </si>
  <si>
    <t>1-4 года</t>
  </si>
  <si>
    <t>5-17 лет</t>
  </si>
  <si>
    <t>мужчины</t>
  </si>
  <si>
    <t>женщины</t>
  </si>
  <si>
    <t>I</t>
  </si>
  <si>
    <t>Амбулаторно-поликлинические подразделения:</t>
  </si>
  <si>
    <t>ГОБУЗ "МОКБ"</t>
  </si>
  <si>
    <t>ГОБУЗ "Апатитско-Кировская ЦГБ"</t>
  </si>
  <si>
    <t>ГОБУЗ "Кандалакшская ЦРБ"</t>
  </si>
  <si>
    <t>ГОБУЗ "Кольская ЦРБ"</t>
  </si>
  <si>
    <t>ГОБУЗ "Ловозерская ЦРБ"</t>
  </si>
  <si>
    <t>ГОАУЗ "Мончегорская ЦРБ"</t>
  </si>
  <si>
    <t>ГОБУЗ "Оленегорская ЦГБ"</t>
  </si>
  <si>
    <t>ГОБУЗ "Печенгская ЦРБ"</t>
  </si>
  <si>
    <t>ГОБУЗ "ЦРБ ЗАТО г.Североморск"</t>
  </si>
  <si>
    <t>ГОБУЗ "ГП № 1"</t>
  </si>
  <si>
    <t>ГОБУЗ "ДКДП"</t>
  </si>
  <si>
    <t>ГОБУЗ "ДП № 4"</t>
  </si>
  <si>
    <t>ГОБУЗ "ДП № 5"</t>
  </si>
  <si>
    <t>ФГБУ "ММЦ" ФМБА России</t>
  </si>
  <si>
    <t>ФГБУЗ "МСЧ № 118" ФМБА России</t>
  </si>
  <si>
    <t>ФГБУЗ "ЦМСЧ № 120" ФМБА России</t>
  </si>
  <si>
    <t>ФГБУЗ "Больница КНЦ РАН"</t>
  </si>
  <si>
    <t>ФКУЗ "МСЧ МВД России по МО"</t>
  </si>
  <si>
    <t>ООО "АСД МС"</t>
  </si>
  <si>
    <t>подпись</t>
  </si>
  <si>
    <t>расшифровка подписи</t>
  </si>
  <si>
    <t>Исполнитель:</t>
  </si>
  <si>
    <t>должность</t>
  </si>
  <si>
    <t>код МО</t>
  </si>
  <si>
    <t>041</t>
  </si>
  <si>
    <t>007</t>
  </si>
  <si>
    <t>009</t>
  </si>
  <si>
    <t>013</t>
  </si>
  <si>
    <t>014</t>
  </si>
  <si>
    <t>045</t>
  </si>
  <si>
    <t>046</t>
  </si>
  <si>
    <t>010</t>
  </si>
  <si>
    <t>008</t>
  </si>
  <si>
    <t>101</t>
  </si>
  <si>
    <t>098</t>
  </si>
  <si>
    <t>109</t>
  </si>
  <si>
    <t>152</t>
  </si>
  <si>
    <t>030</t>
  </si>
  <si>
    <t>037</t>
  </si>
  <si>
    <t>038</t>
  </si>
  <si>
    <t>050</t>
  </si>
  <si>
    <t>168</t>
  </si>
  <si>
    <t>051</t>
  </si>
  <si>
    <t>052</t>
  </si>
  <si>
    <t>410</t>
  </si>
  <si>
    <t>МУРМАНСКАЯ ОБЛАСТЬ</t>
  </si>
  <si>
    <t>АО "СК "СОГАЗ-МЕД"</t>
  </si>
  <si>
    <t>ООО "АльфаСтрахование-ОМС"</t>
  </si>
  <si>
    <t>IV</t>
  </si>
  <si>
    <t>Скорая медицинская помощь</t>
  </si>
  <si>
    <t>Приложение № 11</t>
  </si>
  <si>
    <t>численность застрахованных лиц в разрезе половозрастных групп, СМО и муниципальных образований</t>
  </si>
  <si>
    <t>на</t>
  </si>
  <si>
    <t>Численность застрахованных всего,
человек</t>
  </si>
  <si>
    <t>до 1 года</t>
  </si>
  <si>
    <t>г. Мурманск</t>
  </si>
  <si>
    <t>1.1</t>
  </si>
  <si>
    <t>в т.ч. Росляково (с 01.06.2015)</t>
  </si>
  <si>
    <t>ЗАТО г.Североморск</t>
  </si>
  <si>
    <t>2.1</t>
  </si>
  <si>
    <t>в т.ч. Росляково (до 31.05.2015)</t>
  </si>
  <si>
    <t>ЗАТО г.Островной</t>
  </si>
  <si>
    <t>Кольский район</t>
  </si>
  <si>
    <t>4.1</t>
  </si>
  <si>
    <t>в т.ч. Туманный</t>
  </si>
  <si>
    <t>ЗАТО п.Видяево</t>
  </si>
  <si>
    <t>Печенгский район</t>
  </si>
  <si>
    <t>ЗАТО Александровск т.о.Полярный</t>
  </si>
  <si>
    <t>ЗАТО Александровск т.о Гаджиево</t>
  </si>
  <si>
    <t>ЗАТО Александровск т.о.Снежногорск</t>
  </si>
  <si>
    <t>ЗАТО г.Заозерск</t>
  </si>
  <si>
    <t>г. Апатиты</t>
  </si>
  <si>
    <t>г. Кировск</t>
  </si>
  <si>
    <t>Кандалакшский район</t>
  </si>
  <si>
    <t>г. Полярные Зори</t>
  </si>
  <si>
    <t>14.1</t>
  </si>
  <si>
    <t>в т.ч. Африканда, Зашеек</t>
  </si>
  <si>
    <t>Терский район</t>
  </si>
  <si>
    <t>г. Мончегорск</t>
  </si>
  <si>
    <t>г. Оленегорск</t>
  </si>
  <si>
    <t>Ковдорский район</t>
  </si>
  <si>
    <t>Ловозерский район</t>
  </si>
  <si>
    <t xml:space="preserve">ВСЕГО </t>
  </si>
  <si>
    <t>ГОБУЗ "МОССМП"</t>
  </si>
  <si>
    <t>419</t>
  </si>
  <si>
    <t>ГОБУЗ "ГП № 2"</t>
  </si>
  <si>
    <t>102</t>
  </si>
  <si>
    <t xml:space="preserve"> 18-64 лет</t>
  </si>
  <si>
    <t>65лет и старше</t>
  </si>
  <si>
    <t>65 лет и старше</t>
  </si>
  <si>
    <t>Лица, не имеющие прикрепления</t>
  </si>
  <si>
    <t>000</t>
  </si>
  <si>
    <t>ЧУЗ "ПК РЖД" г.Мурманск</t>
  </si>
  <si>
    <t>ЧУЗ "ПК РЖД" г.Кандалакша</t>
  </si>
  <si>
    <r>
      <t>от "30"</t>
    </r>
    <r>
      <rPr>
        <b/>
        <i/>
        <u/>
        <sz val="12"/>
        <rFont val="Times New Roman"/>
        <family val="1"/>
        <charset val="204"/>
      </rPr>
      <t xml:space="preserve">     января      </t>
    </r>
    <r>
      <rPr>
        <sz val="12"/>
        <rFont val="Times New Roman"/>
        <family val="1"/>
        <charset val="204"/>
      </rPr>
      <t>20</t>
    </r>
    <r>
      <rPr>
        <b/>
        <i/>
        <u/>
        <sz val="12"/>
        <rFont val="Times New Roman"/>
        <family val="1"/>
        <charset val="204"/>
      </rPr>
      <t>20</t>
    </r>
    <r>
      <rPr>
        <sz val="12"/>
        <rFont val="Times New Roman"/>
        <family val="1"/>
        <charset val="204"/>
      </rPr>
      <t>г.  №</t>
    </r>
    <r>
      <rPr>
        <b/>
        <i/>
        <u/>
        <sz val="12"/>
        <rFont val="Times New Roman"/>
        <family val="1"/>
        <charset val="204"/>
      </rPr>
      <t xml:space="preserve">  23</t>
    </r>
  </si>
  <si>
    <r>
      <t>от "30"</t>
    </r>
    <r>
      <rPr>
        <b/>
        <i/>
        <u/>
        <sz val="12"/>
        <rFont val="Times New Roman"/>
        <family val="1"/>
        <charset val="204"/>
      </rPr>
      <t xml:space="preserve">     января      </t>
    </r>
    <r>
      <rPr>
        <sz val="12"/>
        <rFont val="Times New Roman"/>
        <family val="1"/>
        <charset val="204"/>
      </rPr>
      <t>20</t>
    </r>
    <r>
      <rPr>
        <b/>
        <i/>
        <u/>
        <sz val="12"/>
        <rFont val="Times New Roman"/>
        <family val="1"/>
        <charset val="204"/>
      </rPr>
      <t xml:space="preserve">19 </t>
    </r>
    <r>
      <rPr>
        <sz val="12"/>
        <rFont val="Times New Roman"/>
        <family val="1"/>
        <charset val="204"/>
      </rPr>
      <t>г.  №</t>
    </r>
    <r>
      <rPr>
        <b/>
        <i/>
        <u/>
        <sz val="12"/>
        <rFont val="Times New Roman"/>
        <family val="1"/>
        <charset val="204"/>
      </rPr>
      <t xml:space="preserve">  23</t>
    </r>
  </si>
  <si>
    <t>46-64 лет</t>
  </si>
  <si>
    <t>18-45 лет</t>
  </si>
  <si>
    <t xml:space="preserve"> 2025  года</t>
  </si>
  <si>
    <t>01 марта 2025 года</t>
  </si>
  <si>
    <t>01 марта</t>
  </si>
  <si>
    <t>И.о.начальника отдела информационного обеспечения</t>
  </si>
  <si>
    <t>Миронов Р.С.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</si>
</sst>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34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Verdana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 Cyr"/>
      <charset val="204"/>
    </font>
    <font>
      <b/>
      <i/>
      <u/>
      <sz val="12"/>
      <name val="Times New Roman"/>
      <family val="1"/>
      <charset val="204"/>
    </font>
    <font>
      <sz val="13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" fillId="0" borderId="0"/>
    <xf numFmtId="0" fontId="3" fillId="0" borderId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7" fillId="0" borderId="0"/>
    <xf numFmtId="0" fontId="15" fillId="0" borderId="0"/>
    <xf numFmtId="0" fontId="15" fillId="0" borderId="0"/>
    <xf numFmtId="0" fontId="1" fillId="0" borderId="0"/>
    <xf numFmtId="0" fontId="7" fillId="0" borderId="0">
      <alignment vertical="top"/>
    </xf>
    <xf numFmtId="0" fontId="7" fillId="0" borderId="0">
      <alignment vertical="top"/>
    </xf>
    <xf numFmtId="0" fontId="16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7" fillId="23" borderId="8" applyNumberFormat="0" applyFont="0" applyAlignment="0" applyProtection="0"/>
    <xf numFmtId="0" fontId="18" fillId="0" borderId="9" applyNumberFormat="0" applyFill="0" applyAlignment="0" applyProtection="0"/>
    <xf numFmtId="0" fontId="3" fillId="0" borderId="0">
      <alignment vertical="top"/>
    </xf>
    <xf numFmtId="0" fontId="19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0" fontId="20" fillId="4" borderId="0" applyNumberFormat="0" applyBorder="0" applyAlignment="0" applyProtection="0"/>
  </cellStyleXfs>
  <cellXfs count="119">
    <xf numFmtId="0" fontId="0" fillId="0" borderId="0" xfId="0" applyAlignment="1"/>
    <xf numFmtId="1" fontId="21" fillId="0" borderId="0" xfId="0" applyNumberFormat="1" applyFont="1" applyAlignment="1">
      <alignment horizontal="center"/>
    </xf>
    <xf numFmtId="0" fontId="22" fillId="0" borderId="0" xfId="0" applyFont="1"/>
    <xf numFmtId="1" fontId="21" fillId="0" borderId="0" xfId="0" applyNumberFormat="1" applyFont="1"/>
    <xf numFmtId="0" fontId="23" fillId="0" borderId="0" xfId="0" applyFont="1" applyFill="1" applyAlignment="1"/>
    <xf numFmtId="49" fontId="21" fillId="0" borderId="0" xfId="0" applyNumberFormat="1" applyFont="1"/>
    <xf numFmtId="1" fontId="22" fillId="0" borderId="0" xfId="0" applyNumberFormat="1" applyFont="1"/>
    <xf numFmtId="0" fontId="22" fillId="0" borderId="0" xfId="0" applyFont="1" applyFill="1"/>
    <xf numFmtId="0" fontId="21" fillId="0" borderId="0" xfId="0" applyFont="1" applyFill="1" applyAlignment="1">
      <alignment wrapText="1"/>
    </xf>
    <xf numFmtId="0" fontId="24" fillId="0" borderId="0" xfId="0" applyFont="1" applyAlignment="1"/>
    <xf numFmtId="0" fontId="24" fillId="0" borderId="0" xfId="0" applyFont="1" applyAlignment="1">
      <alignment horizontal="right"/>
    </xf>
    <xf numFmtId="0" fontId="24" fillId="0" borderId="0" xfId="0" applyFont="1" applyFill="1" applyAlignment="1"/>
    <xf numFmtId="0" fontId="22" fillId="0" borderId="0" xfId="0" applyFont="1" applyAlignment="1"/>
    <xf numFmtId="0" fontId="23" fillId="0" borderId="0" xfId="0" applyFont="1" applyAlignment="1"/>
    <xf numFmtId="0" fontId="21" fillId="0" borderId="0" xfId="0" applyFont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3" fillId="24" borderId="10" xfId="0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/>
    </xf>
    <xf numFmtId="0" fontId="25" fillId="0" borderId="0" xfId="0" applyFont="1" applyAlignment="1"/>
    <xf numFmtId="1" fontId="26" fillId="25" borderId="10" xfId="0" applyNumberFormat="1" applyFont="1" applyFill="1" applyBorder="1" applyAlignment="1">
      <alignment horizontal="center" vertical="center"/>
    </xf>
    <xf numFmtId="1" fontId="26" fillId="25" borderId="10" xfId="0" applyNumberFormat="1" applyFont="1" applyFill="1" applyBorder="1" applyAlignment="1">
      <alignment vertical="center"/>
    </xf>
    <xf numFmtId="3" fontId="27" fillId="25" borderId="10" xfId="0" applyNumberFormat="1" applyFont="1" applyFill="1" applyBorder="1" applyAlignment="1">
      <alignment vertical="center"/>
    </xf>
    <xf numFmtId="1" fontId="26" fillId="0" borderId="0" xfId="0" applyNumberFormat="1" applyFont="1" applyAlignment="1">
      <alignment vertical="center"/>
    </xf>
    <xf numFmtId="49" fontId="26" fillId="0" borderId="0" xfId="0" applyNumberFormat="1" applyFont="1" applyAlignment="1">
      <alignment vertical="center"/>
    </xf>
    <xf numFmtId="1" fontId="23" fillId="0" borderId="10" xfId="0" applyNumberFormat="1" applyFont="1" applyFill="1" applyBorder="1" applyAlignment="1">
      <alignment horizontal="center" vertical="center"/>
    </xf>
    <xf numFmtId="1" fontId="23" fillId="0" borderId="10" xfId="0" applyNumberFormat="1" applyFont="1" applyFill="1" applyBorder="1" applyAlignment="1">
      <alignment vertical="center"/>
    </xf>
    <xf numFmtId="3" fontId="27" fillId="0" borderId="10" xfId="0" applyNumberFormat="1" applyFont="1" applyFill="1" applyBorder="1" applyAlignment="1">
      <alignment vertical="center"/>
    </xf>
    <xf numFmtId="3" fontId="28" fillId="0" borderId="10" xfId="0" applyNumberFormat="1" applyFont="1" applyFill="1" applyBorder="1" applyAlignment="1">
      <alignment vertical="center"/>
    </xf>
    <xf numFmtId="1" fontId="23" fillId="0" borderId="0" xfId="0" applyNumberFormat="1" applyFont="1" applyAlignment="1">
      <alignment vertical="center"/>
    </xf>
    <xf numFmtId="49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5" fillId="0" borderId="0" xfId="0" applyFont="1" applyBorder="1" applyAlignment="1"/>
    <xf numFmtId="0" fontId="29" fillId="0" borderId="0" xfId="0" applyFont="1" applyBorder="1" applyAlignment="1"/>
    <xf numFmtId="0" fontId="25" fillId="0" borderId="0" xfId="0" applyFont="1" applyFill="1" applyBorder="1" applyAlignment="1"/>
    <xf numFmtId="0" fontId="21" fillId="0" borderId="0" xfId="0" applyFont="1" applyFill="1" applyBorder="1" applyAlignment="1">
      <alignment horizontal="left"/>
    </xf>
    <xf numFmtId="0" fontId="21" fillId="0" borderId="0" xfId="0" applyFont="1" applyAlignment="1"/>
    <xf numFmtId="0" fontId="30" fillId="0" borderId="0" xfId="0" applyFont="1" applyAlignment="1">
      <alignment horizontal="center"/>
    </xf>
    <xf numFmtId="49" fontId="26" fillId="25" borderId="10" xfId="0" applyNumberFormat="1" applyFont="1" applyFill="1" applyBorder="1" applyAlignment="1">
      <alignment horizontal="center" vertical="center"/>
    </xf>
    <xf numFmtId="49" fontId="23" fillId="0" borderId="10" xfId="0" applyNumberFormat="1" applyFont="1" applyFill="1" applyBorder="1" applyAlignment="1">
      <alignment horizontal="center" vertical="center"/>
    </xf>
    <xf numFmtId="1" fontId="23" fillId="0" borderId="0" xfId="0" applyNumberFormat="1" applyFont="1" applyFill="1" applyBorder="1" applyAlignment="1">
      <alignment horizontal="center" vertical="center"/>
    </xf>
    <xf numFmtId="49" fontId="23" fillId="0" borderId="0" xfId="0" applyNumberFormat="1" applyFont="1" applyFill="1" applyBorder="1" applyAlignment="1">
      <alignment horizontal="center" vertical="center"/>
    </xf>
    <xf numFmtId="1" fontId="23" fillId="0" borderId="0" xfId="0" applyNumberFormat="1" applyFont="1" applyFill="1" applyBorder="1" applyAlignment="1">
      <alignment vertical="center"/>
    </xf>
    <xf numFmtId="3" fontId="27" fillId="0" borderId="0" xfId="0" applyNumberFormat="1" applyFont="1" applyFill="1" applyBorder="1" applyAlignment="1">
      <alignment vertical="center"/>
    </xf>
    <xf numFmtId="3" fontId="28" fillId="0" borderId="0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vertical="top"/>
    </xf>
    <xf numFmtId="0" fontId="21" fillId="0" borderId="10" xfId="0" applyFont="1" applyBorder="1" applyAlignment="1">
      <alignment horizontal="center"/>
    </xf>
    <xf numFmtId="0" fontId="21" fillId="24" borderId="10" xfId="0" applyFont="1" applyFill="1" applyBorder="1" applyAlignment="1">
      <alignment horizontal="center" vertical="center"/>
    </xf>
    <xf numFmtId="49" fontId="21" fillId="0" borderId="10" xfId="0" applyNumberFormat="1" applyFont="1" applyBorder="1" applyAlignment="1">
      <alignment horizontal="right"/>
    </xf>
    <xf numFmtId="0" fontId="21" fillId="0" borderId="10" xfId="0" applyFont="1" applyFill="1" applyBorder="1" applyAlignment="1"/>
    <xf numFmtId="3" fontId="22" fillId="0" borderId="10" xfId="0" applyNumberFormat="1" applyFont="1" applyBorder="1" applyAlignment="1"/>
    <xf numFmtId="3" fontId="21" fillId="0" borderId="10" xfId="0" applyNumberFormat="1" applyFont="1" applyBorder="1" applyAlignment="1"/>
    <xf numFmtId="0" fontId="21" fillId="0" borderId="10" xfId="0" applyFont="1" applyBorder="1" applyAlignment="1"/>
    <xf numFmtId="0" fontId="22" fillId="0" borderId="10" xfId="0" applyFont="1" applyBorder="1" applyAlignment="1">
      <alignment horizontal="right"/>
    </xf>
    <xf numFmtId="0" fontId="22" fillId="0" borderId="10" xfId="0" applyFont="1" applyBorder="1" applyAlignment="1"/>
    <xf numFmtId="14" fontId="26" fillId="0" borderId="11" xfId="0" applyNumberFormat="1" applyFont="1" applyBorder="1" applyAlignment="1">
      <alignment horizontal="center"/>
    </xf>
    <xf numFmtId="3" fontId="27" fillId="26" borderId="10" xfId="0" applyNumberFormat="1" applyFont="1" applyFill="1" applyBorder="1" applyAlignment="1">
      <alignment vertical="center"/>
    </xf>
    <xf numFmtId="0" fontId="21" fillId="27" borderId="10" xfId="0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1" fontId="23" fillId="27" borderId="10" xfId="0" applyNumberFormat="1" applyFont="1" applyFill="1" applyBorder="1" applyAlignment="1">
      <alignment vertical="center"/>
    </xf>
    <xf numFmtId="3" fontId="27" fillId="27" borderId="10" xfId="0" applyNumberFormat="1" applyFont="1" applyFill="1" applyBorder="1" applyAlignment="1">
      <alignment vertical="center"/>
    </xf>
    <xf numFmtId="3" fontId="28" fillId="27" borderId="10" xfId="0" applyNumberFormat="1" applyFont="1" applyFill="1" applyBorder="1" applyAlignment="1">
      <alignment vertical="center"/>
    </xf>
    <xf numFmtId="1" fontId="23" fillId="29" borderId="10" xfId="0" applyNumberFormat="1" applyFont="1" applyFill="1" applyBorder="1" applyAlignment="1">
      <alignment vertical="center"/>
    </xf>
    <xf numFmtId="3" fontId="27" fillId="29" borderId="10" xfId="0" applyNumberFormat="1" applyFont="1" applyFill="1" applyBorder="1" applyAlignment="1">
      <alignment vertical="center"/>
    </xf>
    <xf numFmtId="3" fontId="28" fillId="29" borderId="10" xfId="0" applyNumberFormat="1" applyFont="1" applyFill="1" applyBorder="1" applyAlignment="1">
      <alignment vertical="center"/>
    </xf>
    <xf numFmtId="0" fontId="21" fillId="27" borderId="10" xfId="0" applyFont="1" applyFill="1" applyBorder="1" applyAlignment="1"/>
    <xf numFmtId="0" fontId="28" fillId="0" borderId="10" xfId="0" applyFont="1" applyFill="1" applyBorder="1" applyAlignment="1">
      <alignment vertical="center"/>
    </xf>
    <xf numFmtId="0" fontId="28" fillId="0" borderId="10" xfId="0" applyFont="1" applyBorder="1" applyAlignment="1">
      <alignment vertical="center"/>
    </xf>
    <xf numFmtId="3" fontId="24" fillId="0" borderId="0" xfId="0" applyNumberFormat="1" applyFont="1" applyAlignment="1"/>
    <xf numFmtId="0" fontId="30" fillId="0" borderId="0" xfId="0" applyFont="1" applyAlignment="1">
      <alignment horizontal="center"/>
    </xf>
    <xf numFmtId="0" fontId="30" fillId="0" borderId="17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2" fontId="21" fillId="24" borderId="19" xfId="0" applyNumberFormat="1" applyFont="1" applyFill="1" applyBorder="1" applyAlignment="1">
      <alignment horizontal="center" vertical="center" wrapText="1"/>
    </xf>
    <xf numFmtId="2" fontId="21" fillId="24" borderId="20" xfId="0" applyNumberFormat="1" applyFont="1" applyFill="1" applyBorder="1" applyAlignment="1">
      <alignment horizontal="center" vertical="center" wrapText="1"/>
    </xf>
    <xf numFmtId="2" fontId="21" fillId="24" borderId="21" xfId="0" applyNumberFormat="1" applyFont="1" applyFill="1" applyBorder="1" applyAlignment="1">
      <alignment horizontal="center" vertical="center" wrapText="1"/>
    </xf>
    <xf numFmtId="2" fontId="21" fillId="24" borderId="22" xfId="0" applyNumberFormat="1" applyFont="1" applyFill="1" applyBorder="1" applyAlignment="1">
      <alignment horizontal="center" vertical="center" wrapText="1"/>
    </xf>
    <xf numFmtId="2" fontId="21" fillId="24" borderId="23" xfId="0" applyNumberFormat="1" applyFont="1" applyFill="1" applyBorder="1" applyAlignment="1">
      <alignment horizontal="center" vertical="center" wrapText="1"/>
    </xf>
    <xf numFmtId="2" fontId="21" fillId="24" borderId="24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3" fillId="24" borderId="15" xfId="0" applyFont="1" applyFill="1" applyBorder="1" applyAlignment="1">
      <alignment horizontal="center" vertical="center" wrapText="1"/>
    </xf>
    <xf numFmtId="0" fontId="23" fillId="24" borderId="18" xfId="0" applyFont="1" applyFill="1" applyBorder="1" applyAlignment="1">
      <alignment horizontal="center" vertical="center" wrapText="1"/>
    </xf>
    <xf numFmtId="0" fontId="23" fillId="24" borderId="16" xfId="0" applyFont="1" applyFill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center" wrapText="1"/>
    </xf>
    <xf numFmtId="0" fontId="22" fillId="0" borderId="11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1" fillId="24" borderId="12" xfId="0" applyFont="1" applyFill="1" applyBorder="1" applyAlignment="1">
      <alignment horizontal="center" vertical="center" wrapText="1"/>
    </xf>
    <xf numFmtId="0" fontId="21" fillId="24" borderId="13" xfId="0" applyFont="1" applyFill="1" applyBorder="1" applyAlignment="1">
      <alignment horizontal="center" vertical="center" wrapText="1"/>
    </xf>
    <xf numFmtId="0" fontId="21" fillId="24" borderId="14" xfId="0" applyFont="1" applyFill="1" applyBorder="1" applyAlignment="1">
      <alignment horizontal="center" vertical="center" wrapText="1"/>
    </xf>
    <xf numFmtId="0" fontId="21" fillId="24" borderId="15" xfId="0" applyFont="1" applyFill="1" applyBorder="1" applyAlignment="1">
      <alignment horizontal="center" vertical="center"/>
    </xf>
    <xf numFmtId="0" fontId="21" fillId="24" borderId="18" xfId="0" applyFont="1" applyFill="1" applyBorder="1" applyAlignment="1">
      <alignment horizontal="center" vertical="center"/>
    </xf>
    <xf numFmtId="0" fontId="21" fillId="24" borderId="16" xfId="0" applyFont="1" applyFill="1" applyBorder="1" applyAlignment="1">
      <alignment horizontal="center" vertical="center"/>
    </xf>
    <xf numFmtId="14" fontId="24" fillId="27" borderId="11" xfId="0" applyNumberFormat="1" applyFont="1" applyFill="1" applyBorder="1" applyAlignment="1">
      <alignment horizontal="center"/>
    </xf>
    <xf numFmtId="0" fontId="23" fillId="28" borderId="15" xfId="0" applyFont="1" applyFill="1" applyBorder="1" applyAlignment="1">
      <alignment horizontal="center" vertical="center" wrapText="1"/>
    </xf>
    <xf numFmtId="0" fontId="23" fillId="28" borderId="16" xfId="0" applyFont="1" applyFill="1" applyBorder="1" applyAlignment="1">
      <alignment horizontal="center" vertical="center" wrapText="1"/>
    </xf>
    <xf numFmtId="14" fontId="24" fillId="0" borderId="11" xfId="0" applyNumberFormat="1" applyFont="1" applyBorder="1" applyAlignment="1">
      <alignment horizontal="center"/>
    </xf>
    <xf numFmtId="0" fontId="21" fillId="28" borderId="15" xfId="0" applyFont="1" applyFill="1" applyBorder="1" applyAlignment="1">
      <alignment horizontal="center"/>
    </xf>
    <xf numFmtId="0" fontId="21" fillId="28" borderId="16" xfId="0" applyFont="1" applyFill="1" applyBorder="1" applyAlignment="1">
      <alignment horizontal="center"/>
    </xf>
    <xf numFmtId="0" fontId="33" fillId="24" borderId="12" xfId="0" applyFont="1" applyFill="1" applyBorder="1" applyAlignment="1">
      <alignment horizontal="center" vertical="center" wrapText="1"/>
    </xf>
    <xf numFmtId="0" fontId="33" fillId="24" borderId="13" xfId="0" applyFont="1" applyFill="1" applyBorder="1" applyAlignment="1">
      <alignment horizontal="center" vertical="center" wrapText="1"/>
    </xf>
    <xf numFmtId="0" fontId="33" fillId="24" borderId="14" xfId="0" applyFont="1" applyFill="1" applyBorder="1" applyAlignment="1">
      <alignment horizontal="center" vertical="center" wrapText="1"/>
    </xf>
    <xf numFmtId="2" fontId="21" fillId="24" borderId="15" xfId="0" applyNumberFormat="1" applyFont="1" applyFill="1" applyBorder="1" applyAlignment="1">
      <alignment horizontal="center" vertical="center" wrapText="1"/>
    </xf>
    <xf numFmtId="2" fontId="21" fillId="24" borderId="18" xfId="0" applyNumberFormat="1" applyFont="1" applyFill="1" applyBorder="1" applyAlignment="1">
      <alignment horizontal="center" vertical="center" wrapText="1"/>
    </xf>
    <xf numFmtId="2" fontId="21" fillId="24" borderId="16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2" fontId="21" fillId="24" borderId="17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wrapText="1"/>
    </xf>
    <xf numFmtId="0" fontId="21" fillId="0" borderId="16" xfId="0" applyFont="1" applyBorder="1" applyAlignment="1">
      <alignment horizontal="center" wrapText="1"/>
    </xf>
    <xf numFmtId="0" fontId="21" fillId="24" borderId="15" xfId="0" applyFont="1" applyFill="1" applyBorder="1" applyAlignment="1">
      <alignment horizontal="center" vertical="center" wrapText="1"/>
    </xf>
    <xf numFmtId="0" fontId="21" fillId="24" borderId="18" xfId="0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vertical="center" wrapText="1"/>
    </xf>
  </cellXfs>
  <cellStyles count="5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Normal 2" xfId="19"/>
    <cellStyle name="Normal_ICD10" xfId="20"/>
    <cellStyle name="Акцент1" xfId="21" builtinId="29" customBuiltin="1"/>
    <cellStyle name="Акцент2" xfId="22" builtinId="33" customBuiltin="1"/>
    <cellStyle name="Акцент3" xfId="23" builtinId="37" customBuiltin="1"/>
    <cellStyle name="Акцент4" xfId="24" builtinId="41" customBuiltin="1"/>
    <cellStyle name="Акцент5" xfId="25" builtinId="45" customBuiltin="1"/>
    <cellStyle name="Акцент6" xfId="26" builtinId="49" customBuiltin="1"/>
    <cellStyle name="Ввод " xfId="27" builtinId="20" customBuiltin="1"/>
    <cellStyle name="Вывод" xfId="28" builtinId="21" customBuiltin="1"/>
    <cellStyle name="Вычисление" xfId="29" builtinId="22" customBuiltin="1"/>
    <cellStyle name="Заголовок 1" xfId="30" builtinId="16" customBuiltin="1"/>
    <cellStyle name="Заголовок 2" xfId="31" builtinId="17" customBuiltin="1"/>
    <cellStyle name="Заголовок 3" xfId="32" builtinId="18" customBuiltin="1"/>
    <cellStyle name="Заголовок 4" xfId="33" builtinId="19" customBuiltin="1"/>
    <cellStyle name="Итог" xfId="34" builtinId="25" customBuiltin="1"/>
    <cellStyle name="Контрольная ячейка" xfId="35" builtinId="23" customBuiltin="1"/>
    <cellStyle name="Название" xfId="36" builtinId="15" customBuiltin="1"/>
    <cellStyle name="Нейтральный" xfId="37" builtinId="28" customBuiltin="1"/>
    <cellStyle name="Обычный" xfId="0" builtinId="0"/>
    <cellStyle name="Обычный 2" xfId="38"/>
    <cellStyle name="Обычный 3" xfId="39"/>
    <cellStyle name="Обычный 4" xfId="40"/>
    <cellStyle name="Обычный 5" xfId="41"/>
    <cellStyle name="Обычный 6" xfId="42"/>
    <cellStyle name="Обычный 7" xfId="43"/>
    <cellStyle name="Плохой" xfId="44" builtinId="27" customBuiltin="1"/>
    <cellStyle name="Пояснение" xfId="45" builtinId="53" customBuiltin="1"/>
    <cellStyle name="Примечание" xfId="46" builtinId="10" customBuiltin="1"/>
    <cellStyle name="Связанная ячейка" xfId="47" builtinId="24" customBuiltin="1"/>
    <cellStyle name="Стиль 1" xfId="48"/>
    <cellStyle name="Текст предупреждения" xfId="49" builtinId="11" customBuiltin="1"/>
    <cellStyle name="Финансовый 2" xfId="50"/>
    <cellStyle name="Хороший" xfId="5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V57"/>
  <sheetViews>
    <sheetView zoomScale="60" zoomScaleNormal="60" workbookViewId="0">
      <pane xSplit="3" ySplit="19" topLeftCell="D20" activePane="bottomRight" state="frozen"/>
      <selection activeCell="G11" sqref="G11"/>
      <selection pane="topRight" activeCell="G11" sqref="G11"/>
      <selection pane="bottomLeft" activeCell="G11" sqref="G11"/>
      <selection pane="bottomRight" activeCell="A57" sqref="A57:D57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8" width="11.7109375" style="3" customWidth="1"/>
    <col min="19" max="20" width="9.140625" style="3"/>
    <col min="21" max="22" width="9.140625" style="5"/>
    <col min="23" max="16384" width="9.140625" style="3"/>
  </cols>
  <sheetData>
    <row r="1" spans="1:18" ht="15" customHeight="1">
      <c r="C1" s="2"/>
      <c r="L1" s="4" t="s">
        <v>0</v>
      </c>
      <c r="M1" s="4"/>
      <c r="N1" s="4"/>
    </row>
    <row r="2" spans="1:18" ht="15" customHeight="1">
      <c r="C2" s="6"/>
      <c r="L2" s="4" t="s">
        <v>1</v>
      </c>
      <c r="M2" s="4"/>
      <c r="N2" s="4"/>
    </row>
    <row r="3" spans="1:18" ht="15" customHeight="1">
      <c r="C3" s="7"/>
      <c r="L3" s="4" t="s">
        <v>2</v>
      </c>
      <c r="M3" s="4"/>
      <c r="N3" s="4"/>
    </row>
    <row r="4" spans="1:18" ht="15" customHeight="1">
      <c r="L4" s="4" t="s">
        <v>3</v>
      </c>
      <c r="M4" s="4"/>
      <c r="N4" s="4"/>
    </row>
    <row r="5" spans="1:18" ht="15" customHeight="1">
      <c r="L5" s="4" t="s">
        <v>4</v>
      </c>
      <c r="M5" s="4"/>
      <c r="N5" s="4"/>
    </row>
    <row r="6" spans="1:18" ht="24" customHeight="1">
      <c r="L6" s="46" t="s">
        <v>118</v>
      </c>
      <c r="M6" s="46"/>
      <c r="N6" s="46"/>
    </row>
    <row r="7" spans="1:18" ht="9.75" customHeight="1">
      <c r="L7" s="8"/>
      <c r="M7" s="8"/>
      <c r="N7" s="8"/>
      <c r="O7" s="8"/>
      <c r="P7" s="8"/>
      <c r="Q7" s="8"/>
      <c r="R7" s="8"/>
    </row>
    <row r="8" spans="1:18" s="9" customFormat="1" ht="20.25">
      <c r="A8" s="89" t="s">
        <v>5</v>
      </c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</row>
    <row r="9" spans="1:18" s="9" customFormat="1" ht="39" customHeight="1">
      <c r="A9" s="90" t="s">
        <v>6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</row>
    <row r="10" spans="1:18" s="9" customFormat="1" ht="20.25">
      <c r="F10" s="10" t="s">
        <v>7</v>
      </c>
      <c r="G10" s="99" t="s">
        <v>123</v>
      </c>
      <c r="H10" s="99"/>
      <c r="I10" s="99"/>
      <c r="J10" s="99"/>
      <c r="O10" s="11"/>
    </row>
    <row r="11" spans="1:18" ht="6.75" customHeight="1">
      <c r="L11" s="8"/>
      <c r="M11" s="8"/>
      <c r="N11" s="8"/>
      <c r="O11" s="8"/>
      <c r="P11" s="8"/>
      <c r="Q11" s="8"/>
      <c r="R11" s="8"/>
    </row>
    <row r="12" spans="1:18" s="12" customFormat="1">
      <c r="D12" s="91" t="s">
        <v>69</v>
      </c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</row>
    <row r="13" spans="1:18" s="13" customFormat="1" ht="15.75">
      <c r="D13" s="92" t="s">
        <v>8</v>
      </c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</row>
    <row r="14" spans="1:18" ht="4.5" customHeight="1">
      <c r="L14" s="8"/>
      <c r="M14" s="8"/>
      <c r="N14" s="8"/>
      <c r="O14" s="8"/>
      <c r="P14" s="8"/>
      <c r="Q14" s="8"/>
      <c r="R14" s="8"/>
    </row>
    <row r="15" spans="1:18" s="14" customFormat="1" ht="18.75" customHeight="1">
      <c r="A15" s="93" t="s">
        <v>9</v>
      </c>
      <c r="B15" s="86" t="s">
        <v>47</v>
      </c>
      <c r="C15" s="93" t="s">
        <v>10</v>
      </c>
      <c r="D15" s="93" t="s">
        <v>11</v>
      </c>
      <c r="E15" s="74" t="s">
        <v>12</v>
      </c>
      <c r="F15" s="75"/>
      <c r="G15" s="96" t="s">
        <v>13</v>
      </c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8"/>
    </row>
    <row r="16" spans="1:18" s="14" customFormat="1" ht="35.25" customHeight="1">
      <c r="A16" s="94"/>
      <c r="B16" s="87"/>
      <c r="C16" s="94"/>
      <c r="D16" s="94"/>
      <c r="E16" s="76"/>
      <c r="F16" s="77"/>
      <c r="G16" s="81" t="s">
        <v>14</v>
      </c>
      <c r="H16" s="82"/>
      <c r="I16" s="82"/>
      <c r="J16" s="82"/>
      <c r="K16" s="82"/>
      <c r="L16" s="83"/>
      <c r="M16" s="81" t="s">
        <v>15</v>
      </c>
      <c r="N16" s="82"/>
      <c r="O16" s="82"/>
      <c r="P16" s="83"/>
      <c r="Q16" s="84" t="s">
        <v>16</v>
      </c>
      <c r="R16" s="85"/>
    </row>
    <row r="17" spans="1:22" s="14" customFormat="1" ht="31.5" customHeight="1">
      <c r="A17" s="94"/>
      <c r="B17" s="87"/>
      <c r="C17" s="94"/>
      <c r="D17" s="94"/>
      <c r="E17" s="78"/>
      <c r="F17" s="79"/>
      <c r="G17" s="84" t="s">
        <v>17</v>
      </c>
      <c r="H17" s="85"/>
      <c r="I17" s="84" t="s">
        <v>18</v>
      </c>
      <c r="J17" s="85"/>
      <c r="K17" s="84" t="s">
        <v>19</v>
      </c>
      <c r="L17" s="85"/>
      <c r="M17" s="100" t="s">
        <v>121</v>
      </c>
      <c r="N17" s="101" t="s">
        <v>111</v>
      </c>
      <c r="O17" s="100" t="s">
        <v>120</v>
      </c>
      <c r="P17" s="101" t="s">
        <v>111</v>
      </c>
      <c r="Q17" s="15" t="s">
        <v>112</v>
      </c>
      <c r="R17" s="15" t="s">
        <v>113</v>
      </c>
    </row>
    <row r="18" spans="1:22" s="14" customFormat="1">
      <c r="A18" s="95"/>
      <c r="B18" s="88"/>
      <c r="C18" s="95"/>
      <c r="D18" s="95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  <c r="Q18" s="16" t="s">
        <v>20</v>
      </c>
      <c r="R18" s="16" t="s">
        <v>21</v>
      </c>
    </row>
    <row r="19" spans="1:22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</row>
    <row r="20" spans="1:22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662417</v>
      </c>
      <c r="E20" s="21">
        <f>G20+I20+K20+O20+Q20+M20</f>
        <v>304989</v>
      </c>
      <c r="F20" s="21">
        <f>H20+J20+L20+P20+R20+N20</f>
        <v>357428</v>
      </c>
      <c r="G20" s="21">
        <f t="shared" ref="G20:R20" si="1">SUM(G21:G43)</f>
        <v>2433</v>
      </c>
      <c r="H20" s="21">
        <f t="shared" si="1"/>
        <v>2354</v>
      </c>
      <c r="I20" s="21">
        <f t="shared" si="1"/>
        <v>12059</v>
      </c>
      <c r="J20" s="21">
        <f t="shared" si="1"/>
        <v>11544</v>
      </c>
      <c r="K20" s="21">
        <f t="shared" si="1"/>
        <v>55401</v>
      </c>
      <c r="L20" s="21">
        <f t="shared" si="1"/>
        <v>52208</v>
      </c>
      <c r="M20" s="21">
        <f t="shared" si="1"/>
        <v>115836</v>
      </c>
      <c r="N20" s="21">
        <f t="shared" si="1"/>
        <v>120642</v>
      </c>
      <c r="O20" s="21">
        <f t="shared" si="1"/>
        <v>84681</v>
      </c>
      <c r="P20" s="21">
        <f t="shared" si="1"/>
        <v>95084</v>
      </c>
      <c r="Q20" s="21">
        <f t="shared" si="1"/>
        <v>34579</v>
      </c>
      <c r="R20" s="21">
        <f t="shared" si="1"/>
        <v>75596</v>
      </c>
      <c r="U20" s="23"/>
      <c r="V20" s="23"/>
    </row>
    <row r="21" spans="1:22" s="28" customFormat="1" ht="17.100000000000001" customHeight="1">
      <c r="A21" s="24">
        <v>1</v>
      </c>
      <c r="B21" s="38" t="s">
        <v>48</v>
      </c>
      <c r="C21" s="25" t="s">
        <v>24</v>
      </c>
      <c r="D21" s="26">
        <f t="shared" si="0"/>
        <v>1747</v>
      </c>
      <c r="E21" s="27">
        <f>G21+I21+K21+O21+Q21+M21</f>
        <v>466</v>
      </c>
      <c r="F21" s="27">
        <f>H21+J21+L21+P21+R21+N21</f>
        <v>1281</v>
      </c>
      <c r="G21" s="27">
        <f>'Прил.12 согаз'!G21+'Прил.12 альфа'!G21</f>
        <v>0</v>
      </c>
      <c r="H21" s="27">
        <f>'Прил.12 согаз'!H21+'Прил.12 альфа'!H21</f>
        <v>0</v>
      </c>
      <c r="I21" s="27">
        <f>'Прил.12 согаз'!I21+'Прил.12 альфа'!I21</f>
        <v>0</v>
      </c>
      <c r="J21" s="27">
        <f>'Прил.12 согаз'!J21+'Прил.12 альфа'!J21</f>
        <v>0</v>
      </c>
      <c r="K21" s="27">
        <f>'Прил.12 согаз'!K21+'Прил.12 альфа'!K21</f>
        <v>0</v>
      </c>
      <c r="L21" s="27">
        <f>'Прил.12 согаз'!L21+'Прил.12 альфа'!L21</f>
        <v>0</v>
      </c>
      <c r="M21" s="27">
        <f>'Прил.12 согаз'!M21+'Прил.12 альфа'!M21</f>
        <v>189</v>
      </c>
      <c r="N21" s="27">
        <f>'Прил.12 согаз'!N21+'Прил.12 альфа'!N21</f>
        <v>581</v>
      </c>
      <c r="O21" s="27">
        <f>'Прил.12 согаз'!O21+'Прил.12 альфа'!O21</f>
        <v>199</v>
      </c>
      <c r="P21" s="27">
        <f>'Прил.12 согаз'!P21+'Прил.12 альфа'!P21</f>
        <v>602</v>
      </c>
      <c r="Q21" s="27">
        <f>'Прил.12 согаз'!Q21+'Прил.12 альфа'!Q21</f>
        <v>78</v>
      </c>
      <c r="R21" s="27">
        <f>'Прил.12 согаз'!R21+'Прил.12 альфа'!R21</f>
        <v>98</v>
      </c>
      <c r="U21" s="29"/>
      <c r="V21" s="29"/>
    </row>
    <row r="22" spans="1:22" s="28" customFormat="1" ht="17.100000000000001" customHeight="1">
      <c r="A22" s="24">
        <v>2</v>
      </c>
      <c r="B22" s="38" t="s">
        <v>49</v>
      </c>
      <c r="C22" s="25" t="s">
        <v>25</v>
      </c>
      <c r="D22" s="26">
        <f t="shared" si="0"/>
        <v>72567</v>
      </c>
      <c r="E22" s="27">
        <f t="shared" ref="E22:E43" si="2">G22+I22+K22+O22+Q22+M22</f>
        <v>34109</v>
      </c>
      <c r="F22" s="27">
        <f t="shared" ref="F22:F43" si="3">H22+J22+L22+P22+R22+N22</f>
        <v>38458</v>
      </c>
      <c r="G22" s="27">
        <f>'Прил.12 согаз'!G22+'Прил.12 альфа'!G22</f>
        <v>205</v>
      </c>
      <c r="H22" s="27">
        <f>'Прил.12 согаз'!H22+'Прил.12 альфа'!H22</f>
        <v>186</v>
      </c>
      <c r="I22" s="27">
        <f>'Прил.12 согаз'!I22+'Прил.12 альфа'!I22</f>
        <v>1160</v>
      </c>
      <c r="J22" s="27">
        <f>'Прил.12 согаз'!J22+'Прил.12 альфа'!J22</f>
        <v>1126</v>
      </c>
      <c r="K22" s="27">
        <f>'Прил.12 согаз'!K22+'Прил.12 альфа'!K22</f>
        <v>6137</v>
      </c>
      <c r="L22" s="27">
        <f>'Прил.12 согаз'!L22+'Прил.12 альфа'!L22</f>
        <v>5823</v>
      </c>
      <c r="M22" s="27">
        <f>'Прил.12 согаз'!M22+'Прил.12 альфа'!M22</f>
        <v>13878</v>
      </c>
      <c r="N22" s="27">
        <f>'Прил.12 согаз'!N22+'Прил.12 альфа'!N22</f>
        <v>12584</v>
      </c>
      <c r="O22" s="27">
        <f>'Прил.12 согаз'!O22+'Прил.12 альфа'!O22</f>
        <v>9008</v>
      </c>
      <c r="P22" s="27">
        <f>'Прил.12 согаз'!P22+'Прил.12 альфа'!P22</f>
        <v>9876</v>
      </c>
      <c r="Q22" s="27">
        <f>'Прил.12 согаз'!Q22+'Прил.12 альфа'!Q22</f>
        <v>3721</v>
      </c>
      <c r="R22" s="27">
        <f>'Прил.12 согаз'!R22+'Прил.12 альфа'!R22</f>
        <v>8863</v>
      </c>
      <c r="U22" s="29"/>
      <c r="V22" s="29"/>
    </row>
    <row r="23" spans="1:22" s="28" customFormat="1" ht="17.100000000000001" customHeight="1">
      <c r="A23" s="24">
        <v>3</v>
      </c>
      <c r="B23" s="38" t="s">
        <v>50</v>
      </c>
      <c r="C23" s="25" t="s">
        <v>26</v>
      </c>
      <c r="D23" s="26">
        <f t="shared" si="0"/>
        <v>39726</v>
      </c>
      <c r="E23" s="27">
        <f t="shared" si="2"/>
        <v>17852</v>
      </c>
      <c r="F23" s="27">
        <f t="shared" si="3"/>
        <v>21874</v>
      </c>
      <c r="G23" s="27">
        <f>'Прил.12 согаз'!G23+'Прил.12 альфа'!G23</f>
        <v>127</v>
      </c>
      <c r="H23" s="27">
        <f>'Прил.12 согаз'!H23+'Прил.12 альфа'!H23</f>
        <v>107</v>
      </c>
      <c r="I23" s="27">
        <f>'Прил.12 согаз'!I23+'Прил.12 альфа'!I23</f>
        <v>695</v>
      </c>
      <c r="J23" s="27">
        <f>'Прил.12 согаз'!J23+'Прил.12 альфа'!J23</f>
        <v>672</v>
      </c>
      <c r="K23" s="27">
        <f>'Прил.12 согаз'!K23+'Прил.12 альфа'!K23</f>
        <v>3530</v>
      </c>
      <c r="L23" s="27">
        <f>'Прил.12 согаз'!L23+'Прил.12 альфа'!L23</f>
        <v>3230</v>
      </c>
      <c r="M23" s="27">
        <f>'Прил.12 согаз'!M23+'Прил.12 альфа'!M23</f>
        <v>5916</v>
      </c>
      <c r="N23" s="27">
        <f>'Прил.12 согаз'!N23+'Прил.12 альфа'!N23</f>
        <v>6107</v>
      </c>
      <c r="O23" s="27">
        <f>'Прил.12 согаз'!O23+'Прил.12 альфа'!O23</f>
        <v>4945</v>
      </c>
      <c r="P23" s="27">
        <f>'Прил.12 согаз'!P23+'Прил.12 альфа'!P23</f>
        <v>5862</v>
      </c>
      <c r="Q23" s="27">
        <f>'Прил.12 согаз'!Q23+'Прил.12 альфа'!Q23</f>
        <v>2639</v>
      </c>
      <c r="R23" s="27">
        <f>'Прил.12 согаз'!R23+'Прил.12 альфа'!R23</f>
        <v>5896</v>
      </c>
      <c r="U23" s="29"/>
      <c r="V23" s="29"/>
    </row>
    <row r="24" spans="1:22" s="28" customFormat="1" ht="17.100000000000001" customHeight="1">
      <c r="A24" s="24">
        <v>4</v>
      </c>
      <c r="B24" s="38" t="s">
        <v>51</v>
      </c>
      <c r="C24" s="25" t="s">
        <v>27</v>
      </c>
      <c r="D24" s="26">
        <f t="shared" si="0"/>
        <v>39854</v>
      </c>
      <c r="E24" s="27">
        <f t="shared" si="2"/>
        <v>18627</v>
      </c>
      <c r="F24" s="27">
        <f t="shared" si="3"/>
        <v>21227</v>
      </c>
      <c r="G24" s="27">
        <f>'Прил.12 согаз'!G24+'Прил.12 альфа'!G24</f>
        <v>104</v>
      </c>
      <c r="H24" s="27">
        <f>'Прил.12 согаз'!H24+'Прил.12 альфа'!H24</f>
        <v>119</v>
      </c>
      <c r="I24" s="27">
        <f>'Прил.12 согаз'!I24+'Прил.12 альфа'!I24</f>
        <v>674</v>
      </c>
      <c r="J24" s="27">
        <f>'Прил.12 согаз'!J24+'Прил.12 альфа'!J24</f>
        <v>667</v>
      </c>
      <c r="K24" s="27">
        <f>'Прил.12 согаз'!K24+'Прил.12 альфа'!K24</f>
        <v>3186</v>
      </c>
      <c r="L24" s="27">
        <f>'Прил.12 согаз'!L24+'Прил.12 альфа'!L24</f>
        <v>3082</v>
      </c>
      <c r="M24" s="27">
        <f>'Прил.12 согаз'!M24+'Прил.12 альфа'!M24</f>
        <v>7101</v>
      </c>
      <c r="N24" s="27">
        <f>'Прил.12 согаз'!N24+'Прил.12 альфа'!N24</f>
        <v>6957</v>
      </c>
      <c r="O24" s="27">
        <f>'Прил.12 согаз'!O24+'Прил.12 альфа'!O24</f>
        <v>5406</v>
      </c>
      <c r="P24" s="27">
        <f>'Прил.12 согаз'!P24+'Прил.12 альфа'!P24</f>
        <v>5811</v>
      </c>
      <c r="Q24" s="27">
        <f>'Прил.12 согаз'!Q24+'Прил.12 альфа'!Q24</f>
        <v>2156</v>
      </c>
      <c r="R24" s="27">
        <f>'Прил.12 согаз'!R24+'Прил.12 альфа'!R24</f>
        <v>4591</v>
      </c>
      <c r="U24" s="29"/>
      <c r="V24" s="29"/>
    </row>
    <row r="25" spans="1:22" s="28" customFormat="1" ht="17.100000000000001" customHeight="1">
      <c r="A25" s="24">
        <v>5</v>
      </c>
      <c r="B25" s="38" t="s">
        <v>52</v>
      </c>
      <c r="C25" s="25" t="s">
        <v>28</v>
      </c>
      <c r="D25" s="26">
        <f t="shared" si="0"/>
        <v>8631</v>
      </c>
      <c r="E25" s="27">
        <f t="shared" si="2"/>
        <v>4070</v>
      </c>
      <c r="F25" s="27">
        <f t="shared" si="3"/>
        <v>4561</v>
      </c>
      <c r="G25" s="27">
        <f>'Прил.12 согаз'!G25+'Прил.12 альфа'!G25</f>
        <v>31</v>
      </c>
      <c r="H25" s="27">
        <f>'Прил.12 согаз'!H25+'Прил.12 альфа'!H25</f>
        <v>28</v>
      </c>
      <c r="I25" s="27">
        <f>'Прил.12 согаз'!I25+'Прил.12 альфа'!I25</f>
        <v>112</v>
      </c>
      <c r="J25" s="27">
        <f>'Прил.12 согаз'!J25+'Прил.12 альфа'!J25</f>
        <v>133</v>
      </c>
      <c r="K25" s="27">
        <f>'Прил.12 согаз'!K25+'Прил.12 альфа'!K25</f>
        <v>686</v>
      </c>
      <c r="L25" s="27">
        <f>'Прил.12 согаз'!L25+'Прил.12 альфа'!L25</f>
        <v>650</v>
      </c>
      <c r="M25" s="27">
        <f>'Прил.12 согаз'!M25+'Прил.12 альфа'!M25</f>
        <v>1453</v>
      </c>
      <c r="N25" s="27">
        <f>'Прил.12 согаз'!N25+'Прил.12 альфа'!N25</f>
        <v>1213</v>
      </c>
      <c r="O25" s="27">
        <f>'Прил.12 согаз'!O25+'Прил.12 альфа'!O25</f>
        <v>1232</v>
      </c>
      <c r="P25" s="27">
        <f>'Прил.12 согаз'!P25+'Прил.12 альфа'!P25</f>
        <v>1294</v>
      </c>
      <c r="Q25" s="27">
        <f>'Прил.12 согаз'!Q25+'Прил.12 альфа'!Q25</f>
        <v>556</v>
      </c>
      <c r="R25" s="27">
        <f>'Прил.12 согаз'!R25+'Прил.12 альфа'!R25</f>
        <v>1243</v>
      </c>
      <c r="U25" s="29"/>
      <c r="V25" s="29"/>
    </row>
    <row r="26" spans="1:22" s="28" customFormat="1" ht="17.100000000000001" customHeight="1">
      <c r="A26" s="24">
        <v>6</v>
      </c>
      <c r="B26" s="38" t="s">
        <v>53</v>
      </c>
      <c r="C26" s="25" t="s">
        <v>29</v>
      </c>
      <c r="D26" s="26">
        <f t="shared" si="0"/>
        <v>57758</v>
      </c>
      <c r="E26" s="27">
        <f t="shared" si="2"/>
        <v>26745</v>
      </c>
      <c r="F26" s="27">
        <f t="shared" si="3"/>
        <v>31013</v>
      </c>
      <c r="G26" s="27">
        <f>'Прил.12 согаз'!G26+'Прил.12 альфа'!G26</f>
        <v>143</v>
      </c>
      <c r="H26" s="27">
        <f>'Прил.12 согаз'!H26+'Прил.12 альфа'!H26</f>
        <v>168</v>
      </c>
      <c r="I26" s="27">
        <f>'Прил.12 согаз'!I26+'Прил.12 альфа'!I26</f>
        <v>956</v>
      </c>
      <c r="J26" s="27">
        <f>'Прил.12 согаз'!J26+'Прил.12 альфа'!J26</f>
        <v>841</v>
      </c>
      <c r="K26" s="27">
        <f>'Прил.12 согаз'!K26+'Прил.12 альфа'!K26</f>
        <v>4656</v>
      </c>
      <c r="L26" s="27">
        <f>'Прил.12 согаз'!L26+'Прил.12 альфа'!L26</f>
        <v>4286</v>
      </c>
      <c r="M26" s="27">
        <f>'Прил.12 согаз'!M26+'Прил.12 альфа'!M26</f>
        <v>10282</v>
      </c>
      <c r="N26" s="27">
        <f>'Прил.12 согаз'!N26+'Прил.12 альфа'!N26</f>
        <v>9533</v>
      </c>
      <c r="O26" s="27">
        <f>'Прил.12 согаз'!O26+'Прил.12 альфа'!O26</f>
        <v>7419</v>
      </c>
      <c r="P26" s="27">
        <f>'Прил.12 согаз'!P26+'Прил.12 альфа'!P26</f>
        <v>8589</v>
      </c>
      <c r="Q26" s="27">
        <f>'Прил.12 согаз'!Q26+'Прил.12 альфа'!Q26</f>
        <v>3289</v>
      </c>
      <c r="R26" s="27">
        <f>'Прил.12 согаз'!R26+'Прил.12 альфа'!R26</f>
        <v>7596</v>
      </c>
      <c r="U26" s="29"/>
      <c r="V26" s="29"/>
    </row>
    <row r="27" spans="1:22" s="28" customFormat="1" ht="17.100000000000001" customHeight="1">
      <c r="A27" s="24">
        <v>7</v>
      </c>
      <c r="B27" s="38" t="s">
        <v>54</v>
      </c>
      <c r="C27" s="25" t="s">
        <v>30</v>
      </c>
      <c r="D27" s="26">
        <f t="shared" si="0"/>
        <v>24222</v>
      </c>
      <c r="E27" s="27">
        <f t="shared" si="2"/>
        <v>10987</v>
      </c>
      <c r="F27" s="27">
        <f t="shared" si="3"/>
        <v>13235</v>
      </c>
      <c r="G27" s="27">
        <f>'Прил.12 согаз'!G27+'Прил.12 альфа'!G27</f>
        <v>103</v>
      </c>
      <c r="H27" s="27">
        <f>'Прил.12 согаз'!H27+'Прил.12 альфа'!H27</f>
        <v>94</v>
      </c>
      <c r="I27" s="27">
        <f>'Прил.12 согаз'!I27+'Прил.12 альфа'!I27</f>
        <v>471</v>
      </c>
      <c r="J27" s="27">
        <f>'Прил.12 согаз'!J27+'Прил.12 альфа'!J27</f>
        <v>436</v>
      </c>
      <c r="K27" s="27">
        <f>'Прил.12 согаз'!K27+'Прил.12 альфа'!K27</f>
        <v>2046</v>
      </c>
      <c r="L27" s="27">
        <f>'Прил.12 согаз'!L27+'Прил.12 альфа'!L27</f>
        <v>1986</v>
      </c>
      <c r="M27" s="27">
        <f>'Прил.12 согаз'!M27+'Прил.12 альфа'!M27</f>
        <v>4160</v>
      </c>
      <c r="N27" s="27">
        <f>'Прил.12 согаз'!N27+'Прил.12 альфа'!N27</f>
        <v>4397</v>
      </c>
      <c r="O27" s="27">
        <f>'Прил.12 согаз'!O27+'Прил.12 альфа'!O27</f>
        <v>3008</v>
      </c>
      <c r="P27" s="27">
        <f>'Прил.12 согаз'!P27+'Прил.12 альфа'!P27</f>
        <v>3516</v>
      </c>
      <c r="Q27" s="27">
        <f>'Прил.12 согаз'!Q27+'Прил.12 альфа'!Q27</f>
        <v>1199</v>
      </c>
      <c r="R27" s="27">
        <f>'Прил.12 согаз'!R27+'Прил.12 альфа'!R27</f>
        <v>2806</v>
      </c>
      <c r="U27" s="29"/>
      <c r="V27" s="29"/>
    </row>
    <row r="28" spans="1:22" s="28" customFormat="1" ht="17.100000000000001" customHeight="1">
      <c r="A28" s="24">
        <v>8</v>
      </c>
      <c r="B28" s="38" t="s">
        <v>55</v>
      </c>
      <c r="C28" s="25" t="s">
        <v>31</v>
      </c>
      <c r="D28" s="26">
        <f t="shared" si="0"/>
        <v>27308</v>
      </c>
      <c r="E28" s="27">
        <f t="shared" si="2"/>
        <v>12586</v>
      </c>
      <c r="F28" s="27">
        <f t="shared" si="3"/>
        <v>14722</v>
      </c>
      <c r="G28" s="27">
        <f>'Прил.12 согаз'!G28+'Прил.12 альфа'!G28</f>
        <v>116</v>
      </c>
      <c r="H28" s="27">
        <f>'Прил.12 согаз'!H28+'Прил.12 альфа'!H28</f>
        <v>99</v>
      </c>
      <c r="I28" s="27">
        <f>'Прил.12 согаз'!I28+'Прил.12 альфа'!I28</f>
        <v>599</v>
      </c>
      <c r="J28" s="27">
        <f>'Прил.12 согаз'!J28+'Прил.12 альфа'!J28</f>
        <v>532</v>
      </c>
      <c r="K28" s="27">
        <f>'Прил.12 согаз'!K28+'Прил.12 альфа'!K28</f>
        <v>2623</v>
      </c>
      <c r="L28" s="27">
        <f>'Прил.12 согаз'!L28+'Прил.12 альфа'!L28</f>
        <v>2534</v>
      </c>
      <c r="M28" s="27">
        <f>'Прил.12 согаз'!M28+'Прил.12 альфа'!M28</f>
        <v>4622</v>
      </c>
      <c r="N28" s="27">
        <f>'Прил.12 согаз'!N28+'Прил.12 альфа'!N28</f>
        <v>5221</v>
      </c>
      <c r="O28" s="27">
        <f>'Прил.12 согаз'!O28+'Прил.12 альфа'!O28</f>
        <v>3549</v>
      </c>
      <c r="P28" s="27">
        <f>'Прил.12 согаз'!P28+'Прил.12 альфа'!P28</f>
        <v>3818</v>
      </c>
      <c r="Q28" s="27">
        <f>'Прил.12 согаз'!Q28+'Прил.12 альфа'!Q28</f>
        <v>1077</v>
      </c>
      <c r="R28" s="27">
        <f>'Прил.12 согаз'!R28+'Прил.12 альфа'!R28</f>
        <v>2518</v>
      </c>
      <c r="U28" s="29"/>
      <c r="V28" s="29"/>
    </row>
    <row r="29" spans="1:22" s="28" customFormat="1" ht="17.100000000000001" customHeight="1">
      <c r="A29" s="24">
        <v>9</v>
      </c>
      <c r="B29" s="38" t="s">
        <v>56</v>
      </c>
      <c r="C29" s="25" t="s">
        <v>32</v>
      </c>
      <c r="D29" s="26">
        <f t="shared" si="0"/>
        <v>44175</v>
      </c>
      <c r="E29" s="27">
        <f t="shared" si="2"/>
        <v>18882</v>
      </c>
      <c r="F29" s="27">
        <f t="shared" si="3"/>
        <v>25293</v>
      </c>
      <c r="G29" s="27">
        <f>'Прил.12 согаз'!G29+'Прил.12 альфа'!G29</f>
        <v>250</v>
      </c>
      <c r="H29" s="27">
        <f>'Прил.12 согаз'!H29+'Прил.12 альфа'!H29</f>
        <v>260</v>
      </c>
      <c r="I29" s="27">
        <f>'Прил.12 согаз'!I29+'Прил.12 альфа'!I29</f>
        <v>1136</v>
      </c>
      <c r="J29" s="27">
        <f>'Прил.12 согаз'!J29+'Прил.12 альфа'!J29</f>
        <v>1211</v>
      </c>
      <c r="K29" s="27">
        <f>'Прил.12 согаз'!K29+'Прил.12 альфа'!K29</f>
        <v>4718</v>
      </c>
      <c r="L29" s="27">
        <f>'Прил.12 согаз'!L29+'Прил.12 альфа'!L29</f>
        <v>4632</v>
      </c>
      <c r="M29" s="27">
        <f>'Прил.12 согаз'!M29+'Прил.12 альфа'!M29</f>
        <v>6540</v>
      </c>
      <c r="N29" s="27">
        <f>'Прил.12 согаз'!N29+'Прил.12 альфа'!N29</f>
        <v>9893</v>
      </c>
      <c r="O29" s="27">
        <f>'Прил.12 согаз'!O29+'Прил.12 альфа'!O29</f>
        <v>4674</v>
      </c>
      <c r="P29" s="27">
        <f>'Прил.12 согаз'!P29+'Прил.12 альфа'!P29</f>
        <v>6169</v>
      </c>
      <c r="Q29" s="27">
        <f>'Прил.12 согаз'!Q29+'Прил.12 альфа'!Q29</f>
        <v>1564</v>
      </c>
      <c r="R29" s="27">
        <f>'Прил.12 согаз'!R29+'Прил.12 альфа'!R29</f>
        <v>3128</v>
      </c>
      <c r="U29" s="29"/>
      <c r="V29" s="29"/>
    </row>
    <row r="30" spans="1:22" s="28" customFormat="1" ht="17.100000000000001" customHeight="1">
      <c r="A30" s="24">
        <v>10</v>
      </c>
      <c r="B30" s="38" t="s">
        <v>57</v>
      </c>
      <c r="C30" s="25" t="s">
        <v>33</v>
      </c>
      <c r="D30" s="26">
        <f t="shared" si="0"/>
        <v>109564</v>
      </c>
      <c r="E30" s="27">
        <f t="shared" si="2"/>
        <v>48870</v>
      </c>
      <c r="F30" s="27">
        <f t="shared" si="3"/>
        <v>60694</v>
      </c>
      <c r="G30" s="27">
        <f>'Прил.12 согаз'!G30+'Прил.12 альфа'!G30</f>
        <v>0</v>
      </c>
      <c r="H30" s="27">
        <f>'Прил.12 согаз'!H30+'Прил.12 альфа'!H30</f>
        <v>0</v>
      </c>
      <c r="I30" s="27">
        <f>'Прил.12 согаз'!I30+'Прил.12 альфа'!I30</f>
        <v>0</v>
      </c>
      <c r="J30" s="27">
        <f>'Прил.12 согаз'!J30+'Прил.12 альфа'!J30</f>
        <v>0</v>
      </c>
      <c r="K30" s="27">
        <f>'Прил.12 согаз'!K30+'Прил.12 альфа'!K30</f>
        <v>0</v>
      </c>
      <c r="L30" s="27">
        <f>'Прил.12 согаз'!L30+'Прил.12 альфа'!L30</f>
        <v>0</v>
      </c>
      <c r="M30" s="27">
        <f>'Прил.12 согаз'!M30+'Прил.12 альфа'!M30</f>
        <v>24646</v>
      </c>
      <c r="N30" s="27">
        <f>'Прил.12 согаз'!N30+'Прил.12 альфа'!N30</f>
        <v>25523</v>
      </c>
      <c r="O30" s="27">
        <f>'Прил.12 согаз'!O30+'Прил.12 альфа'!O30</f>
        <v>16729</v>
      </c>
      <c r="P30" s="27">
        <f>'Прил.12 согаз'!P30+'Прил.12 альфа'!P30</f>
        <v>18909</v>
      </c>
      <c r="Q30" s="27">
        <f>'Прил.12 согаз'!Q30+'Прил.12 альфа'!Q30</f>
        <v>7495</v>
      </c>
      <c r="R30" s="27">
        <f>'Прил.12 согаз'!R30+'Прил.12 альфа'!R30</f>
        <v>16262</v>
      </c>
      <c r="U30" s="29"/>
      <c r="V30" s="29"/>
    </row>
    <row r="31" spans="1:22" s="28" customFormat="1" ht="17.100000000000001" customHeight="1">
      <c r="A31" s="24">
        <v>11</v>
      </c>
      <c r="B31" s="38" t="s">
        <v>110</v>
      </c>
      <c r="C31" s="25" t="s">
        <v>109</v>
      </c>
      <c r="D31" s="26">
        <f t="shared" si="0"/>
        <v>91449</v>
      </c>
      <c r="E31" s="27">
        <f t="shared" si="2"/>
        <v>40682</v>
      </c>
      <c r="F31" s="27">
        <f t="shared" si="3"/>
        <v>50767</v>
      </c>
      <c r="G31" s="27">
        <f>'Прил.12 согаз'!G31+'Прил.12 альфа'!G31</f>
        <v>0</v>
      </c>
      <c r="H31" s="27">
        <f>'Прил.12 согаз'!H31+'Прил.12 альфа'!H31</f>
        <v>0</v>
      </c>
      <c r="I31" s="27">
        <f>'Прил.12 согаз'!I31+'Прил.12 альфа'!I31</f>
        <v>0</v>
      </c>
      <c r="J31" s="27">
        <f>'Прил.12 согаз'!J31+'Прил.12 альфа'!J31</f>
        <v>0</v>
      </c>
      <c r="K31" s="27">
        <f>'Прил.12 согаз'!K31+'Прил.12 альфа'!K31</f>
        <v>0</v>
      </c>
      <c r="L31" s="27">
        <f>'Прил.12 согаз'!L31+'Прил.12 альфа'!L31</f>
        <v>0</v>
      </c>
      <c r="M31" s="27">
        <f>'Прил.12 согаз'!M31+'Прил.12 альфа'!M31</f>
        <v>20146</v>
      </c>
      <c r="N31" s="27">
        <f>'Прил.12 согаз'!N31+'Прил.12 альфа'!N31</f>
        <v>20333</v>
      </c>
      <c r="O31" s="27">
        <f>'Прил.12 согаз'!O31+'Прил.12 альфа'!O31</f>
        <v>14589</v>
      </c>
      <c r="P31" s="27">
        <f>'Прил.12 согаз'!P31+'Прил.12 альфа'!P31</f>
        <v>16451</v>
      </c>
      <c r="Q31" s="27">
        <f>'Прил.12 согаз'!Q31+'Прил.12 альфа'!Q31</f>
        <v>5947</v>
      </c>
      <c r="R31" s="27">
        <f>'Прил.12 согаз'!R31+'Прил.12 альфа'!R31</f>
        <v>13983</v>
      </c>
      <c r="U31" s="29"/>
      <c r="V31" s="29"/>
    </row>
    <row r="32" spans="1:22" s="28" customFormat="1" ht="17.100000000000001" customHeight="1">
      <c r="A32" s="24">
        <v>12</v>
      </c>
      <c r="B32" s="38" t="s">
        <v>58</v>
      </c>
      <c r="C32" s="25" t="s">
        <v>34</v>
      </c>
      <c r="D32" s="26">
        <f t="shared" si="0"/>
        <v>21222</v>
      </c>
      <c r="E32" s="27">
        <f t="shared" si="2"/>
        <v>10806</v>
      </c>
      <c r="F32" s="27">
        <f t="shared" si="3"/>
        <v>10416</v>
      </c>
      <c r="G32" s="27">
        <f>'Прил.12 согаз'!G32+'Прил.12 альфа'!G32</f>
        <v>373</v>
      </c>
      <c r="H32" s="27">
        <f>'Прил.12 согаз'!H32+'Прил.12 альфа'!H32</f>
        <v>365</v>
      </c>
      <c r="I32" s="27">
        <f>'Прил.12 согаз'!I32+'Прил.12 альфа'!I32</f>
        <v>1884</v>
      </c>
      <c r="J32" s="27">
        <f>'Прил.12 согаз'!J32+'Прил.12 альфа'!J32</f>
        <v>1780</v>
      </c>
      <c r="K32" s="27">
        <f>'Прил.12 согаз'!K32+'Прил.12 альфа'!K32</f>
        <v>8549</v>
      </c>
      <c r="L32" s="27">
        <f>'Прил.12 согаз'!L32+'Прил.12 альфа'!L32</f>
        <v>8271</v>
      </c>
      <c r="M32" s="27">
        <f>'Прил.12 согаз'!M32+'Прил.12 альфа'!M32</f>
        <v>0</v>
      </c>
      <c r="N32" s="27">
        <f>'Прил.12 согаз'!N32+'Прил.12 альфа'!N32</f>
        <v>0</v>
      </c>
      <c r="O32" s="27">
        <f>'Прил.12 согаз'!O32+'Прил.12 альфа'!O32</f>
        <v>0</v>
      </c>
      <c r="P32" s="27">
        <f>'Прил.12 согаз'!P32+'Прил.12 альфа'!P32</f>
        <v>0</v>
      </c>
      <c r="Q32" s="27">
        <f>'Прил.12 согаз'!Q32+'Прил.12 альфа'!Q32</f>
        <v>0</v>
      </c>
      <c r="R32" s="27">
        <f>'Прил.12 согаз'!R32+'Прил.12 альфа'!R32</f>
        <v>0</v>
      </c>
      <c r="U32" s="29"/>
      <c r="V32" s="29"/>
    </row>
    <row r="33" spans="1:22" s="28" customFormat="1" ht="17.100000000000001" customHeight="1">
      <c r="A33" s="24">
        <v>13</v>
      </c>
      <c r="B33" s="38" t="s">
        <v>59</v>
      </c>
      <c r="C33" s="25" t="s">
        <v>35</v>
      </c>
      <c r="D33" s="26">
        <f t="shared" si="0"/>
        <v>15722</v>
      </c>
      <c r="E33" s="27">
        <f t="shared" si="2"/>
        <v>8231</v>
      </c>
      <c r="F33" s="27">
        <f t="shared" si="3"/>
        <v>7491</v>
      </c>
      <c r="G33" s="27">
        <f>'Прил.12 согаз'!G33+'Прил.12 альфа'!G33</f>
        <v>262</v>
      </c>
      <c r="H33" s="27">
        <f>'Прил.12 согаз'!H33+'Прил.12 альфа'!H33</f>
        <v>253</v>
      </c>
      <c r="I33" s="27">
        <f>'Прил.12 согаз'!I33+'Прил.12 альфа'!I33</f>
        <v>1373</v>
      </c>
      <c r="J33" s="27">
        <f>'Прил.12 согаз'!J33+'Прил.12 альфа'!J33</f>
        <v>1302</v>
      </c>
      <c r="K33" s="27">
        <f>'Прил.12 согаз'!K33+'Прил.12 альфа'!K33</f>
        <v>6596</v>
      </c>
      <c r="L33" s="27">
        <f>'Прил.12 согаз'!L33+'Прил.12 альфа'!L33</f>
        <v>5936</v>
      </c>
      <c r="M33" s="27">
        <f>'Прил.12 согаз'!M33+'Прил.12 альфа'!M33</f>
        <v>0</v>
      </c>
      <c r="N33" s="27">
        <f>'Прил.12 согаз'!N33+'Прил.12 альфа'!N33</f>
        <v>0</v>
      </c>
      <c r="O33" s="27">
        <f>'Прил.12 согаз'!O33+'Прил.12 альфа'!O33</f>
        <v>0</v>
      </c>
      <c r="P33" s="27">
        <f>'Прил.12 согаз'!P33+'Прил.12 альфа'!P33</f>
        <v>0</v>
      </c>
      <c r="Q33" s="27">
        <f>'Прил.12 согаз'!Q33+'Прил.12 альфа'!Q33</f>
        <v>0</v>
      </c>
      <c r="R33" s="27">
        <f>'Прил.12 согаз'!R33+'Прил.12 альфа'!R33</f>
        <v>0</v>
      </c>
      <c r="U33" s="29"/>
      <c r="V33" s="29"/>
    </row>
    <row r="34" spans="1:22" s="28" customFormat="1" ht="17.100000000000001" customHeight="1">
      <c r="A34" s="24">
        <v>14</v>
      </c>
      <c r="B34" s="38" t="s">
        <v>60</v>
      </c>
      <c r="C34" s="25" t="s">
        <v>36</v>
      </c>
      <c r="D34" s="26">
        <f t="shared" si="0"/>
        <v>15966</v>
      </c>
      <c r="E34" s="27">
        <f t="shared" si="2"/>
        <v>8214</v>
      </c>
      <c r="F34" s="27">
        <f t="shared" si="3"/>
        <v>7752</v>
      </c>
      <c r="G34" s="27">
        <f>'Прил.12 согаз'!G34+'Прил.12 альфа'!G34</f>
        <v>319</v>
      </c>
      <c r="H34" s="27">
        <f>'Прил.12 согаз'!H34+'Прил.12 альфа'!H34</f>
        <v>269</v>
      </c>
      <c r="I34" s="27">
        <f>'Прил.12 согаз'!I34+'Прил.12 альфа'!I34</f>
        <v>1451</v>
      </c>
      <c r="J34" s="27">
        <f>'Прил.12 согаз'!J34+'Прил.12 альфа'!J34</f>
        <v>1432</v>
      </c>
      <c r="K34" s="27">
        <f>'Прил.12 согаз'!K34+'Прил.12 альфа'!K34</f>
        <v>6444</v>
      </c>
      <c r="L34" s="27">
        <f>'Прил.12 согаз'!L34+'Прил.12 альфа'!L34</f>
        <v>6051</v>
      </c>
      <c r="M34" s="27">
        <f>'Прил.12 согаз'!M34+'Прил.12 альфа'!M34</f>
        <v>0</v>
      </c>
      <c r="N34" s="27">
        <f>'Прил.12 согаз'!N34+'Прил.12 альфа'!N34</f>
        <v>0</v>
      </c>
      <c r="O34" s="27">
        <f>'Прил.12 согаз'!O34+'Прил.12 альфа'!O34</f>
        <v>0</v>
      </c>
      <c r="P34" s="27">
        <f>'Прил.12 согаз'!P34+'Прил.12 альфа'!P34</f>
        <v>0</v>
      </c>
      <c r="Q34" s="27">
        <f>'Прил.12 согаз'!Q34+'Прил.12 альфа'!Q34</f>
        <v>0</v>
      </c>
      <c r="R34" s="27">
        <f>'Прил.12 согаз'!R34+'Прил.12 альфа'!R34</f>
        <v>0</v>
      </c>
      <c r="U34" s="29"/>
      <c r="V34" s="29"/>
    </row>
    <row r="35" spans="1:22" s="28" customFormat="1" ht="17.100000000000001" customHeight="1">
      <c r="A35" s="24">
        <v>15</v>
      </c>
      <c r="B35" s="38" t="s">
        <v>61</v>
      </c>
      <c r="C35" s="61" t="s">
        <v>37</v>
      </c>
      <c r="D35" s="62">
        <f t="shared" si="0"/>
        <v>17540</v>
      </c>
      <c r="E35" s="63">
        <f t="shared" si="2"/>
        <v>7905</v>
      </c>
      <c r="F35" s="63">
        <f t="shared" si="3"/>
        <v>9635</v>
      </c>
      <c r="G35" s="63">
        <f>'Прил.12 согаз'!G35+'Прил.12 альфа'!G35</f>
        <v>35</v>
      </c>
      <c r="H35" s="63">
        <f>'Прил.12 согаз'!H35+'Прил.12 альфа'!H35</f>
        <v>37</v>
      </c>
      <c r="I35" s="63">
        <f>'Прил.12 согаз'!I35+'Прил.12 альфа'!I35</f>
        <v>246</v>
      </c>
      <c r="J35" s="63">
        <f>'Прил.12 согаз'!J35+'Прил.12 альфа'!J35</f>
        <v>243</v>
      </c>
      <c r="K35" s="63">
        <f>'Прил.12 согаз'!K35+'Прил.12 альфа'!K35</f>
        <v>970</v>
      </c>
      <c r="L35" s="63">
        <f>'Прил.12 согаз'!L35+'Прил.12 альфа'!L35</f>
        <v>904</v>
      </c>
      <c r="M35" s="63">
        <f>'Прил.12 согаз'!M35+'Прил.12 альфа'!M35</f>
        <v>2422</v>
      </c>
      <c r="N35" s="63">
        <f>'Прил.12 согаз'!N35+'Прил.12 альфа'!N35</f>
        <v>3522</v>
      </c>
      <c r="O35" s="63">
        <f>'Прил.12 согаз'!O35+'Прил.12 альфа'!O35</f>
        <v>2986</v>
      </c>
      <c r="P35" s="63">
        <f>'Прил.12 согаз'!P35+'Прил.12 альфа'!P35</f>
        <v>3317</v>
      </c>
      <c r="Q35" s="63">
        <f>'Прил.12 согаз'!Q35+'Прил.12 альфа'!Q35</f>
        <v>1246</v>
      </c>
      <c r="R35" s="63">
        <f>'Прил.12 согаз'!R35+'Прил.12 альфа'!R35</f>
        <v>1612</v>
      </c>
      <c r="U35" s="29"/>
      <c r="V35" s="29"/>
    </row>
    <row r="36" spans="1:22" s="28" customFormat="1" ht="17.100000000000001" customHeight="1">
      <c r="A36" s="24">
        <v>16</v>
      </c>
      <c r="B36" s="38" t="s">
        <v>62</v>
      </c>
      <c r="C36" s="25" t="s">
        <v>38</v>
      </c>
      <c r="D36" s="26">
        <f t="shared" si="0"/>
        <v>15420</v>
      </c>
      <c r="E36" s="27">
        <f t="shared" si="2"/>
        <v>7336</v>
      </c>
      <c r="F36" s="27">
        <f t="shared" si="3"/>
        <v>8084</v>
      </c>
      <c r="G36" s="27">
        <f>'Прил.12 согаз'!G36+'Прил.12 альфа'!G36</f>
        <v>55</v>
      </c>
      <c r="H36" s="27">
        <f>'Прил.12 согаз'!H36+'Прил.12 альфа'!H36</f>
        <v>38</v>
      </c>
      <c r="I36" s="27">
        <f>'Прил.12 согаз'!I36+'Прил.12 альфа'!I36</f>
        <v>233</v>
      </c>
      <c r="J36" s="27">
        <f>'Прил.12 согаз'!J36+'Прил.12 альфа'!J36</f>
        <v>195</v>
      </c>
      <c r="K36" s="27">
        <f>'Прил.12 согаз'!K36+'Прил.12 альфа'!K36</f>
        <v>1263</v>
      </c>
      <c r="L36" s="27">
        <f>'Прил.12 согаз'!L36+'Прил.12 альфа'!L36</f>
        <v>1107</v>
      </c>
      <c r="M36" s="27">
        <f>'Прил.12 согаз'!M36+'Прил.12 альфа'!M36</f>
        <v>2728</v>
      </c>
      <c r="N36" s="27">
        <f>'Прил.12 согаз'!N36+'Прил.12 альфа'!N36</f>
        <v>2530</v>
      </c>
      <c r="O36" s="27">
        <f>'Прил.12 согаз'!O36+'Прил.12 альфа'!O36</f>
        <v>2158</v>
      </c>
      <c r="P36" s="27">
        <f>'Прил.12 согаз'!P36+'Прил.12 альфа'!P36</f>
        <v>2314</v>
      </c>
      <c r="Q36" s="27">
        <f>'Прил.12 согаз'!Q36+'Прил.12 альфа'!Q36</f>
        <v>899</v>
      </c>
      <c r="R36" s="27">
        <f>'Прил.12 согаз'!R36+'Прил.12 альфа'!R36</f>
        <v>1900</v>
      </c>
      <c r="U36" s="29"/>
      <c r="V36" s="29"/>
    </row>
    <row r="37" spans="1:22" s="28" customFormat="1" ht="17.100000000000001" customHeight="1">
      <c r="A37" s="24">
        <v>17</v>
      </c>
      <c r="B37" s="38" t="s">
        <v>63</v>
      </c>
      <c r="C37" s="64" t="s">
        <v>39</v>
      </c>
      <c r="D37" s="65">
        <f t="shared" si="0"/>
        <v>31036</v>
      </c>
      <c r="E37" s="66">
        <f t="shared" si="2"/>
        <v>13717</v>
      </c>
      <c r="F37" s="66">
        <f t="shared" si="3"/>
        <v>17319</v>
      </c>
      <c r="G37" s="66">
        <f>'Прил.12 согаз'!G37+'Прил.12 альфа'!G37</f>
        <v>171</v>
      </c>
      <c r="H37" s="66">
        <f>'Прил.12 согаз'!H37+'Прил.12 альфа'!H37</f>
        <v>189</v>
      </c>
      <c r="I37" s="66">
        <f>'Прил.12 согаз'!I37+'Прил.12 альфа'!I37</f>
        <v>951</v>
      </c>
      <c r="J37" s="66">
        <f>'Прил.12 согаз'!J37+'Прил.12 альфа'!J37</f>
        <v>872</v>
      </c>
      <c r="K37" s="66">
        <f>'Прил.12 согаз'!K37+'Прил.12 альфа'!K37</f>
        <v>3701</v>
      </c>
      <c r="L37" s="66">
        <f>'Прил.12 согаз'!L37+'Прил.12 альфа'!L37</f>
        <v>3469</v>
      </c>
      <c r="M37" s="66">
        <f>'Прил.12 согаз'!M37+'Прил.12 альфа'!M37</f>
        <v>4796</v>
      </c>
      <c r="N37" s="66">
        <f>'Прил.12 согаз'!N37+'Прил.12 альфа'!N37</f>
        <v>6886</v>
      </c>
      <c r="O37" s="66">
        <f>'Прил.12 согаз'!O37+'Прил.12 альфа'!O37</f>
        <v>3181</v>
      </c>
      <c r="P37" s="66">
        <f>'Прил.12 согаз'!P37+'Прил.12 альфа'!P37</f>
        <v>4002</v>
      </c>
      <c r="Q37" s="66">
        <f>'Прил.12 согаз'!Q37+'Прил.12 альфа'!Q37</f>
        <v>917</v>
      </c>
      <c r="R37" s="66">
        <f>'Прил.12 согаз'!R37+'Прил.12 альфа'!R37</f>
        <v>1901</v>
      </c>
      <c r="U37" s="29"/>
      <c r="V37" s="29"/>
    </row>
    <row r="38" spans="1:22" s="28" customFormat="1" ht="17.100000000000001" customHeight="1">
      <c r="A38" s="24">
        <v>18</v>
      </c>
      <c r="B38" s="38" t="s">
        <v>64</v>
      </c>
      <c r="C38" s="25" t="s">
        <v>40</v>
      </c>
      <c r="D38" s="26">
        <f t="shared" si="0"/>
        <v>5690</v>
      </c>
      <c r="E38" s="27">
        <f t="shared" si="2"/>
        <v>2161</v>
      </c>
      <c r="F38" s="27">
        <f t="shared" si="3"/>
        <v>3529</v>
      </c>
      <c r="G38" s="27">
        <f>'Прил.12 согаз'!G38+'Прил.12 альфа'!G38</f>
        <v>0</v>
      </c>
      <c r="H38" s="27">
        <f>'Прил.12 согаз'!H38+'Прил.12 альфа'!H38</f>
        <v>0</v>
      </c>
      <c r="I38" s="27">
        <f>'Прил.12 согаз'!I38+'Прил.12 альфа'!I38</f>
        <v>0</v>
      </c>
      <c r="J38" s="27">
        <f>'Прил.12 согаз'!J38+'Прил.12 альфа'!J38</f>
        <v>0</v>
      </c>
      <c r="K38" s="27">
        <f>'Прил.12 согаз'!K38+'Прил.12 альфа'!K38</f>
        <v>0</v>
      </c>
      <c r="L38" s="27">
        <f>'Прил.12 согаз'!L38+'Прил.12 альфа'!L38</f>
        <v>0</v>
      </c>
      <c r="M38" s="27">
        <f>'Прил.12 согаз'!M38+'Прил.12 альфа'!M38</f>
        <v>888</v>
      </c>
      <c r="N38" s="27">
        <f>'Прил.12 согаз'!N38+'Прил.12 альфа'!N38</f>
        <v>1013</v>
      </c>
      <c r="O38" s="27">
        <f>'Прил.12 согаз'!O38+'Прил.12 альфа'!O38</f>
        <v>821</v>
      </c>
      <c r="P38" s="27">
        <f>'Прил.12 согаз'!P38+'Прил.12 альфа'!P38</f>
        <v>1384</v>
      </c>
      <c r="Q38" s="27">
        <f>'Прил.12 согаз'!Q38+'Прил.12 альфа'!Q38</f>
        <v>452</v>
      </c>
      <c r="R38" s="27">
        <f>'Прил.12 согаз'!R38+'Прил.12 альфа'!R38</f>
        <v>1132</v>
      </c>
      <c r="U38" s="29"/>
      <c r="V38" s="29"/>
    </row>
    <row r="39" spans="1:22" s="28" customFormat="1" ht="17.100000000000001" customHeight="1">
      <c r="A39" s="24">
        <v>19</v>
      </c>
      <c r="B39" s="38" t="s">
        <v>65</v>
      </c>
      <c r="C39" s="25" t="s">
        <v>41</v>
      </c>
      <c r="D39" s="26">
        <f t="shared" si="0"/>
        <v>2570</v>
      </c>
      <c r="E39" s="27">
        <f t="shared" si="2"/>
        <v>1552</v>
      </c>
      <c r="F39" s="27">
        <f t="shared" si="3"/>
        <v>1018</v>
      </c>
      <c r="G39" s="27">
        <f>'Прил.12 согаз'!G39+'Прил.12 альфа'!G39</f>
        <v>0</v>
      </c>
      <c r="H39" s="27">
        <f>'Прил.12 согаз'!H39+'Прил.12 альфа'!H39</f>
        <v>0</v>
      </c>
      <c r="I39" s="27">
        <f>'Прил.12 согаз'!I39+'Прил.12 альфа'!I39</f>
        <v>0</v>
      </c>
      <c r="J39" s="27">
        <f>'Прил.12 согаз'!J39+'Прил.12 альфа'!J39</f>
        <v>0</v>
      </c>
      <c r="K39" s="27">
        <f>'Прил.12 согаз'!K39+'Прил.12 альфа'!K39</f>
        <v>0</v>
      </c>
      <c r="L39" s="27">
        <f>'Прил.12 согаз'!L39+'Прил.12 альфа'!L39</f>
        <v>0</v>
      </c>
      <c r="M39" s="27">
        <f>'Прил.12 согаз'!M39+'Прил.12 альфа'!M39</f>
        <v>119</v>
      </c>
      <c r="N39" s="27">
        <f>'Прил.12 согаз'!N39+'Прил.12 альфа'!N39</f>
        <v>316</v>
      </c>
      <c r="O39" s="27">
        <f>'Прил.12 согаз'!O39+'Прил.12 альфа'!O39</f>
        <v>1067</v>
      </c>
      <c r="P39" s="27">
        <f>'Прил.12 согаз'!P39+'Прил.12 альфа'!P39</f>
        <v>491</v>
      </c>
      <c r="Q39" s="27">
        <f>'Прил.12 согаз'!Q39+'Прил.12 альфа'!Q39</f>
        <v>366</v>
      </c>
      <c r="R39" s="27">
        <f>'Прил.12 согаз'!R39+'Прил.12 альфа'!R39</f>
        <v>211</v>
      </c>
      <c r="U39" s="29"/>
      <c r="V39" s="29"/>
    </row>
    <row r="40" spans="1:22" s="28" customFormat="1" ht="17.100000000000001" customHeight="1">
      <c r="A40" s="24">
        <v>20</v>
      </c>
      <c r="B40" s="38" t="s">
        <v>66</v>
      </c>
      <c r="C40" s="25" t="s">
        <v>116</v>
      </c>
      <c r="D40" s="26">
        <f t="shared" si="0"/>
        <v>10107</v>
      </c>
      <c r="E40" s="27">
        <f t="shared" si="2"/>
        <v>5286</v>
      </c>
      <c r="F40" s="27">
        <f t="shared" si="3"/>
        <v>4821</v>
      </c>
      <c r="G40" s="27">
        <f>'Прил.12 согаз'!G40+'Прил.12 альфа'!G40</f>
        <v>0</v>
      </c>
      <c r="H40" s="27">
        <f>'Прил.12 согаз'!H40+'Прил.12 альфа'!H40</f>
        <v>0</v>
      </c>
      <c r="I40" s="27">
        <f>'Прил.12 согаз'!I40+'Прил.12 альфа'!I40</f>
        <v>0</v>
      </c>
      <c r="J40" s="27">
        <f>'Прил.12 согаз'!J40+'Прил.12 альфа'!J40</f>
        <v>0</v>
      </c>
      <c r="K40" s="27">
        <f>'Прил.12 согаз'!K40+'Прил.12 альфа'!K40</f>
        <v>0</v>
      </c>
      <c r="L40" s="27">
        <f>'Прил.12 согаз'!L40+'Прил.12 альфа'!L40</f>
        <v>0</v>
      </c>
      <c r="M40" s="27">
        <f>'Прил.12 согаз'!M40+'Прил.12 альфа'!M40</f>
        <v>2368</v>
      </c>
      <c r="N40" s="27">
        <f>'Прил.12 согаз'!N40+'Прил.12 альфа'!N40</f>
        <v>1425</v>
      </c>
      <c r="O40" s="27">
        <f>'Прил.12 согаз'!O40+'Прил.12 альфа'!O40</f>
        <v>2178</v>
      </c>
      <c r="P40" s="27">
        <f>'Прил.12 согаз'!P40+'Прил.12 альфа'!P40</f>
        <v>1986</v>
      </c>
      <c r="Q40" s="27">
        <f>'Прил.12 согаз'!Q40+'Прил.12 альфа'!Q40</f>
        <v>740</v>
      </c>
      <c r="R40" s="27">
        <f>'Прил.12 согаз'!R40+'Прил.12 альфа'!R40</f>
        <v>1410</v>
      </c>
      <c r="U40" s="29"/>
      <c r="V40" s="29"/>
    </row>
    <row r="41" spans="1:22" s="28" customFormat="1" ht="17.100000000000001" customHeight="1">
      <c r="A41" s="24">
        <v>21</v>
      </c>
      <c r="B41" s="38" t="s">
        <v>67</v>
      </c>
      <c r="C41" s="25" t="s">
        <v>117</v>
      </c>
      <c r="D41" s="26">
        <f t="shared" si="0"/>
        <v>0</v>
      </c>
      <c r="E41" s="27">
        <f t="shared" si="2"/>
        <v>0</v>
      </c>
      <c r="F41" s="27">
        <f t="shared" si="3"/>
        <v>0</v>
      </c>
      <c r="G41" s="27">
        <f>'Прил.12 согаз'!G41+'Прил.12 альфа'!G41</f>
        <v>0</v>
      </c>
      <c r="H41" s="27">
        <f>'Прил.12 согаз'!H41+'Прил.12 альфа'!H41</f>
        <v>0</v>
      </c>
      <c r="I41" s="27">
        <f>'Прил.12 согаз'!I41+'Прил.12 альфа'!I41</f>
        <v>0</v>
      </c>
      <c r="J41" s="27">
        <f>'Прил.12 согаз'!J41+'Прил.12 альфа'!J41</f>
        <v>0</v>
      </c>
      <c r="K41" s="27">
        <f>'Прил.12 согаз'!K41+'Прил.12 альфа'!K41</f>
        <v>0</v>
      </c>
      <c r="L41" s="27">
        <f>'Прил.12 согаз'!L41+'Прил.12 альфа'!L41</f>
        <v>0</v>
      </c>
      <c r="M41" s="27">
        <f>'Прил.12 согаз'!M41+'Прил.12 альфа'!M41</f>
        <v>0</v>
      </c>
      <c r="N41" s="27">
        <f>'Прил.12 согаз'!N41+'Прил.12 альфа'!N41</f>
        <v>0</v>
      </c>
      <c r="O41" s="27">
        <f>'Прил.12 согаз'!O41+'Прил.12 альфа'!O41</f>
        <v>0</v>
      </c>
      <c r="P41" s="27">
        <f>'Прил.12 согаз'!P41+'Прил.12 альфа'!P41</f>
        <v>0</v>
      </c>
      <c r="Q41" s="27">
        <f>'Прил.12 согаз'!Q41+'Прил.12 альфа'!Q41</f>
        <v>0</v>
      </c>
      <c r="R41" s="27">
        <f>'Прил.12 согаз'!R41+'Прил.12 альфа'!R41</f>
        <v>0</v>
      </c>
      <c r="U41" s="29"/>
      <c r="V41" s="29"/>
    </row>
    <row r="42" spans="1:22" s="28" customFormat="1" ht="17.100000000000001" customHeight="1">
      <c r="A42" s="24">
        <v>22</v>
      </c>
      <c r="B42" s="38" t="s">
        <v>68</v>
      </c>
      <c r="C42" s="25" t="s">
        <v>42</v>
      </c>
      <c r="D42" s="26">
        <f t="shared" si="0"/>
        <v>0</v>
      </c>
      <c r="E42" s="27">
        <f t="shared" si="2"/>
        <v>0</v>
      </c>
      <c r="F42" s="27">
        <f t="shared" si="3"/>
        <v>0</v>
      </c>
      <c r="G42" s="27">
        <f>'Прил.12 согаз'!G42+'Прил.12 альфа'!G42</f>
        <v>0</v>
      </c>
      <c r="H42" s="27">
        <f>'Прил.12 согаз'!H42+'Прил.12 альфа'!H42</f>
        <v>0</v>
      </c>
      <c r="I42" s="27">
        <f>'Прил.12 согаз'!I42+'Прил.12 альфа'!I42</f>
        <v>0</v>
      </c>
      <c r="J42" s="27">
        <f>'Прил.12 согаз'!J42+'Прил.12 альфа'!J42</f>
        <v>0</v>
      </c>
      <c r="K42" s="27">
        <f>'Прил.12 согаз'!K42+'Прил.12 альфа'!K42</f>
        <v>0</v>
      </c>
      <c r="L42" s="27">
        <f>'Прил.12 согаз'!L42+'Прил.12 альфа'!L42</f>
        <v>0</v>
      </c>
      <c r="M42" s="27">
        <f>'Прил.12 согаз'!M42+'Прил.12 альфа'!M42</f>
        <v>0</v>
      </c>
      <c r="N42" s="27">
        <f>'Прил.12 согаз'!N42+'Прил.12 альфа'!N42</f>
        <v>0</v>
      </c>
      <c r="O42" s="27">
        <f>'Прил.12 согаз'!O42+'Прил.12 альфа'!O42</f>
        <v>0</v>
      </c>
      <c r="P42" s="27">
        <f>'Прил.12 согаз'!P42+'Прил.12 альфа'!P42</f>
        <v>0</v>
      </c>
      <c r="Q42" s="27">
        <f>'Прил.12 согаз'!Q42+'Прил.12 альфа'!Q42</f>
        <v>0</v>
      </c>
      <c r="R42" s="27">
        <f>'Прил.12 согаз'!R42+'Прил.12 альфа'!R42</f>
        <v>0</v>
      </c>
      <c r="U42" s="29"/>
      <c r="V42" s="29"/>
    </row>
    <row r="43" spans="1:22" s="28" customFormat="1" ht="17.100000000000001" customHeight="1">
      <c r="A43" s="24">
        <v>23</v>
      </c>
      <c r="B43" s="38" t="s">
        <v>115</v>
      </c>
      <c r="C43" s="25" t="s">
        <v>114</v>
      </c>
      <c r="D43" s="26">
        <f t="shared" si="0"/>
        <v>10143</v>
      </c>
      <c r="E43" s="27">
        <f t="shared" si="2"/>
        <v>5905</v>
      </c>
      <c r="F43" s="27">
        <f t="shared" si="3"/>
        <v>4238</v>
      </c>
      <c r="G43" s="27">
        <f>'Прил.12 согаз'!G43+'Прил.12 альфа'!G43</f>
        <v>139</v>
      </c>
      <c r="H43" s="27">
        <f>'Прил.12 согаз'!H43+'Прил.12 альфа'!H43</f>
        <v>142</v>
      </c>
      <c r="I43" s="27">
        <f>'Прил.12 согаз'!I43+'Прил.12 альфа'!I43</f>
        <v>118</v>
      </c>
      <c r="J43" s="27">
        <f>'Прил.12 согаз'!J43+'Прил.12 альфа'!J43</f>
        <v>102</v>
      </c>
      <c r="K43" s="27">
        <f>'Прил.12 согаз'!K43+'Прил.12 альфа'!K43</f>
        <v>296</v>
      </c>
      <c r="L43" s="27">
        <f>'Прил.12 согаз'!L43+'Прил.12 альфа'!L43</f>
        <v>247</v>
      </c>
      <c r="M43" s="27">
        <f>'Прил.12 согаз'!M43+'Прил.12 альфа'!M43</f>
        <v>3582</v>
      </c>
      <c r="N43" s="27">
        <f>'Прил.12 согаз'!N43+'Прил.12 альфа'!N43</f>
        <v>2608</v>
      </c>
      <c r="O43" s="27">
        <f>'Прил.12 согаз'!O43+'Прил.12 альфа'!O43</f>
        <v>1532</v>
      </c>
      <c r="P43" s="27">
        <f>'Прил.12 согаз'!P43+'Прил.12 альфа'!P43</f>
        <v>693</v>
      </c>
      <c r="Q43" s="27">
        <f>'Прил.12 согаз'!Q43+'Прил.12 альфа'!Q43</f>
        <v>238</v>
      </c>
      <c r="R43" s="27">
        <f>'Прил.12 согаз'!R43+'Прил.12 альфа'!R43</f>
        <v>446</v>
      </c>
      <c r="U43" s="29"/>
      <c r="V43" s="29"/>
    </row>
    <row r="44" spans="1:22" s="22" customFormat="1" ht="26.25" customHeight="1">
      <c r="A44" s="19" t="s">
        <v>72</v>
      </c>
      <c r="B44" s="37"/>
      <c r="C44" s="20" t="s">
        <v>73</v>
      </c>
      <c r="D44" s="21">
        <f t="shared" ref="D44:D48" si="4">E44+F44</f>
        <v>662417</v>
      </c>
      <c r="E44" s="21">
        <f>G44+I44+K44+O44+Q44+M44</f>
        <v>304989</v>
      </c>
      <c r="F44" s="21">
        <f>H44+J44+L44+P44+R44+N44</f>
        <v>357428</v>
      </c>
      <c r="G44" s="21">
        <f t="shared" ref="G44:R44" si="5">SUM(G45:G48)</f>
        <v>2433</v>
      </c>
      <c r="H44" s="21">
        <f t="shared" si="5"/>
        <v>2354</v>
      </c>
      <c r="I44" s="21">
        <f t="shared" si="5"/>
        <v>12059</v>
      </c>
      <c r="J44" s="21">
        <f t="shared" si="5"/>
        <v>11544</v>
      </c>
      <c r="K44" s="21">
        <f t="shared" si="5"/>
        <v>55401</v>
      </c>
      <c r="L44" s="21">
        <f t="shared" si="5"/>
        <v>52208</v>
      </c>
      <c r="M44" s="21">
        <f t="shared" si="5"/>
        <v>115836</v>
      </c>
      <c r="N44" s="21">
        <f t="shared" si="5"/>
        <v>120642</v>
      </c>
      <c r="O44" s="21">
        <f t="shared" si="5"/>
        <v>84681</v>
      </c>
      <c r="P44" s="21">
        <f t="shared" si="5"/>
        <v>95084</v>
      </c>
      <c r="Q44" s="21">
        <f t="shared" si="5"/>
        <v>34579</v>
      </c>
      <c r="R44" s="21">
        <f t="shared" si="5"/>
        <v>75596</v>
      </c>
      <c r="U44" s="23"/>
      <c r="V44" s="23"/>
    </row>
    <row r="45" spans="1:22" s="22" customFormat="1" ht="17.100000000000001" customHeight="1">
      <c r="A45" s="24">
        <v>1</v>
      </c>
      <c r="B45" s="38" t="s">
        <v>108</v>
      </c>
      <c r="C45" s="25" t="s">
        <v>107</v>
      </c>
      <c r="D45" s="26">
        <f t="shared" si="4"/>
        <v>606003</v>
      </c>
      <c r="E45" s="27">
        <f t="shared" ref="E45:E48" si="6">G45+I45+K45+O45+Q45+M45</f>
        <v>279504</v>
      </c>
      <c r="F45" s="27">
        <f t="shared" ref="F45:F48" si="7">H45+J45+L45+P45+R45+N45</f>
        <v>326499</v>
      </c>
      <c r="G45" s="26">
        <f>'Прил.12 согаз'!G45+'Прил.12 альфа'!G45</f>
        <v>2166</v>
      </c>
      <c r="H45" s="26">
        <f>'Прил.12 согаз'!H45+'Прил.12 альфа'!H45</f>
        <v>2087</v>
      </c>
      <c r="I45" s="26">
        <f>'Прил.12 согаз'!I45+'Прил.12 альфа'!I45</f>
        <v>10672</v>
      </c>
      <c r="J45" s="26">
        <f>'Прил.12 согаз'!J45+'Прил.12 альфа'!J45</f>
        <v>10278</v>
      </c>
      <c r="K45" s="26">
        <f>'Прил.12 согаз'!K45+'Прил.12 альфа'!K45</f>
        <v>49295</v>
      </c>
      <c r="L45" s="26">
        <f>'Прил.12 согаз'!L45+'Прил.12 альфа'!L45</f>
        <v>46535</v>
      </c>
      <c r="M45" s="26">
        <f>'Прил.12 согаз'!M45+'Прил.12 альфа'!M45</f>
        <v>106567</v>
      </c>
      <c r="N45" s="26">
        <f>'Прил.12 согаз'!N45+'Прил.12 альфа'!N45</f>
        <v>108713</v>
      </c>
      <c r="O45" s="26">
        <f>'Прил.12 согаз'!O45+'Прил.12 альфа'!O45</f>
        <v>78331</v>
      </c>
      <c r="P45" s="26">
        <f>'Прил.12 согаз'!P45+'Прил.12 альфа'!P45</f>
        <v>87529</v>
      </c>
      <c r="Q45" s="26">
        <f>'Прил.12 согаз'!Q45+'Прил.12 альфа'!Q45</f>
        <v>32473</v>
      </c>
      <c r="R45" s="26">
        <f>'Прил.12 согаз'!R45+'Прил.12 альфа'!R45</f>
        <v>71357</v>
      </c>
      <c r="U45" s="23"/>
      <c r="V45" s="23"/>
    </row>
    <row r="46" spans="1:22" s="22" customFormat="1" ht="17.100000000000001" customHeight="1">
      <c r="A46" s="24">
        <v>2</v>
      </c>
      <c r="B46" s="38" t="s">
        <v>62</v>
      </c>
      <c r="C46" s="25" t="s">
        <v>38</v>
      </c>
      <c r="D46" s="26">
        <f t="shared" si="4"/>
        <v>15559</v>
      </c>
      <c r="E46" s="27">
        <f t="shared" si="6"/>
        <v>7375</v>
      </c>
      <c r="F46" s="27">
        <f t="shared" si="7"/>
        <v>8184</v>
      </c>
      <c r="G46" s="26">
        <f>'Прил.12 согаз'!G46+'Прил.12 альфа'!G46</f>
        <v>60</v>
      </c>
      <c r="H46" s="26">
        <f>'Прил.12 согаз'!H46+'Прил.12 альфа'!H46</f>
        <v>45</v>
      </c>
      <c r="I46" s="26">
        <f>'Прил.12 согаз'!I46+'Прил.12 альфа'!I46</f>
        <v>236</v>
      </c>
      <c r="J46" s="26">
        <f>'Прил.12 согаз'!J46+'Прил.12 альфа'!J46</f>
        <v>198</v>
      </c>
      <c r="K46" s="26">
        <f>'Прил.12 согаз'!K46+'Прил.12 альфа'!K46</f>
        <v>1314</v>
      </c>
      <c r="L46" s="26">
        <f>'Прил.12 согаз'!L46+'Прил.12 альфа'!L46</f>
        <v>1168</v>
      </c>
      <c r="M46" s="26">
        <f>'Прил.12 согаз'!M46+'Прил.12 альфа'!M46</f>
        <v>2742</v>
      </c>
      <c r="N46" s="26">
        <f>'Прил.12 согаз'!N46+'Прил.12 альфа'!N46</f>
        <v>2582</v>
      </c>
      <c r="O46" s="26">
        <f>'Прил.12 согаз'!O46+'Прил.12 альфа'!O46</f>
        <v>2133</v>
      </c>
      <c r="P46" s="26">
        <f>'Прил.12 согаз'!P46+'Прил.12 альфа'!P46</f>
        <v>2297</v>
      </c>
      <c r="Q46" s="26">
        <f>'Прил.12 согаз'!Q46+'Прил.12 альфа'!Q46</f>
        <v>890</v>
      </c>
      <c r="R46" s="26">
        <f>'Прил.12 согаз'!R46+'Прил.12 альфа'!R46</f>
        <v>1894</v>
      </c>
      <c r="U46" s="23"/>
      <c r="V46" s="23"/>
    </row>
    <row r="47" spans="1:22" s="22" customFormat="1" ht="17.100000000000001" customHeight="1">
      <c r="A47" s="24">
        <v>3</v>
      </c>
      <c r="B47" s="38" t="s">
        <v>63</v>
      </c>
      <c r="C47" s="64" t="s">
        <v>39</v>
      </c>
      <c r="D47" s="65">
        <f t="shared" si="4"/>
        <v>33425</v>
      </c>
      <c r="E47" s="66">
        <f t="shared" si="6"/>
        <v>14781</v>
      </c>
      <c r="F47" s="66">
        <f t="shared" si="7"/>
        <v>18644</v>
      </c>
      <c r="G47" s="66">
        <f>'Прил.12 согаз'!G47+'Прил.12 альфа'!G47</f>
        <v>183</v>
      </c>
      <c r="H47" s="66">
        <f>'Прил.12 согаз'!H47+'Прил.12 альфа'!H47</f>
        <v>197</v>
      </c>
      <c r="I47" s="66">
        <f>'Прил.12 согаз'!I47+'Прил.12 альфа'!I47</f>
        <v>971</v>
      </c>
      <c r="J47" s="66">
        <f>'Прил.12 согаз'!J47+'Прил.12 альфа'!J47</f>
        <v>886</v>
      </c>
      <c r="K47" s="66">
        <f>'Прил.12 согаз'!K47+'Прил.12 альфа'!K47</f>
        <v>3927</v>
      </c>
      <c r="L47" s="66">
        <f>'Прил.12 согаз'!L47+'Прил.12 альфа'!L47</f>
        <v>3710</v>
      </c>
      <c r="M47" s="66">
        <f>'Прил.12 согаз'!M47+'Прил.12 альфа'!M47</f>
        <v>5388</v>
      </c>
      <c r="N47" s="66">
        <f>'Прил.12 согаз'!N47+'Прил.12 альфа'!N47</f>
        <v>7690</v>
      </c>
      <c r="O47" s="66">
        <f>'Прил.12 согаз'!O47+'Прил.12 альфа'!O47</f>
        <v>3358</v>
      </c>
      <c r="P47" s="66">
        <f>'Прил.12 согаз'!P47+'Прил.12 альфа'!P47</f>
        <v>4172</v>
      </c>
      <c r="Q47" s="66">
        <f>'Прил.12 согаз'!Q47+'Прил.12 альфа'!Q47</f>
        <v>954</v>
      </c>
      <c r="R47" s="66">
        <f>'Прил.12 согаз'!R47+'Прил.12 альфа'!R47</f>
        <v>1989</v>
      </c>
      <c r="U47" s="23"/>
      <c r="V47" s="23"/>
    </row>
    <row r="48" spans="1:22" s="22" customFormat="1" ht="17.100000000000001" customHeight="1">
      <c r="A48" s="24">
        <v>4</v>
      </c>
      <c r="B48" s="38" t="s">
        <v>61</v>
      </c>
      <c r="C48" s="61" t="s">
        <v>37</v>
      </c>
      <c r="D48" s="62">
        <f t="shared" si="4"/>
        <v>7430</v>
      </c>
      <c r="E48" s="63">
        <f t="shared" si="6"/>
        <v>3329</v>
      </c>
      <c r="F48" s="63">
        <f t="shared" si="7"/>
        <v>4101</v>
      </c>
      <c r="G48" s="62">
        <f>'Прил.12 согаз'!G48+'Прил.12 альфа'!G48</f>
        <v>24</v>
      </c>
      <c r="H48" s="62">
        <f>'Прил.12 согаз'!H48+'Прил.12 альфа'!H48</f>
        <v>25</v>
      </c>
      <c r="I48" s="62">
        <f>'Прил.12 согаз'!I48+'Прил.12 альфа'!I48</f>
        <v>180</v>
      </c>
      <c r="J48" s="62">
        <f>'Прил.12 согаз'!J48+'Прил.12 альфа'!J48</f>
        <v>182</v>
      </c>
      <c r="K48" s="62">
        <f>'Прил.12 согаз'!K48+'Прил.12 альфа'!K48</f>
        <v>865</v>
      </c>
      <c r="L48" s="62">
        <f>'Прил.12 согаз'!L48+'Прил.12 альфа'!L48</f>
        <v>795</v>
      </c>
      <c r="M48" s="62">
        <f>'Прил.12 согаз'!M48+'Прил.12 альфа'!M48</f>
        <v>1139</v>
      </c>
      <c r="N48" s="62">
        <f>'Прил.12 согаз'!N48+'Прил.12 альфа'!N48</f>
        <v>1657</v>
      </c>
      <c r="O48" s="62">
        <f>'Прил.12 согаз'!O48+'Прил.12 альфа'!O48</f>
        <v>859</v>
      </c>
      <c r="P48" s="62">
        <f>'Прил.12 согаз'!P48+'Прил.12 альфа'!P48</f>
        <v>1086</v>
      </c>
      <c r="Q48" s="62">
        <f>'Прил.12 согаз'!Q48+'Прил.12 альфа'!Q48</f>
        <v>262</v>
      </c>
      <c r="R48" s="62">
        <f>'Прил.12 согаз'!R48+'Прил.12 альфа'!R48</f>
        <v>356</v>
      </c>
      <c r="U48" s="23"/>
      <c r="V48" s="23"/>
    </row>
    <row r="49" spans="1:18" s="30" customFormat="1" ht="17.100000000000001" customHeight="1">
      <c r="A49" s="39"/>
      <c r="B49" s="40"/>
      <c r="C49" s="41"/>
      <c r="D49" s="42"/>
      <c r="E49" s="43"/>
      <c r="F49" s="43"/>
      <c r="G49" s="43"/>
      <c r="H49" s="44"/>
      <c r="I49" s="43"/>
      <c r="J49" s="44"/>
      <c r="K49" s="44"/>
      <c r="L49" s="44"/>
      <c r="M49" s="44"/>
      <c r="N49" s="44"/>
      <c r="O49" s="44"/>
      <c r="P49" s="44"/>
      <c r="Q49" s="45"/>
      <c r="R49" s="45"/>
    </row>
    <row r="50" spans="1:18" s="30" customFormat="1" ht="17.100000000000001" customHeight="1">
      <c r="A50" s="39"/>
      <c r="B50" s="40"/>
      <c r="C50" s="41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</row>
    <row r="51" spans="1:18" s="18" customFormat="1" ht="5.25" customHeight="1">
      <c r="A51" s="31"/>
      <c r="B51" s="31"/>
      <c r="C51" s="32"/>
      <c r="D51" s="32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1:18" s="18" customFormat="1" ht="11.25" customHeight="1">
      <c r="A52" s="31"/>
      <c r="B52" s="31"/>
      <c r="C52" s="32"/>
      <c r="D52" s="32"/>
    </row>
    <row r="53" spans="1:18" s="35" customFormat="1">
      <c r="A53" s="34" t="s">
        <v>125</v>
      </c>
      <c r="B53" s="34"/>
      <c r="E53" s="80"/>
      <c r="F53" s="80"/>
      <c r="G53" s="73"/>
      <c r="H53" s="73"/>
      <c r="I53" s="73"/>
      <c r="J53" s="73"/>
      <c r="K53" s="73"/>
      <c r="L53" s="73"/>
      <c r="M53" s="73"/>
      <c r="N53" s="73"/>
      <c r="O53" s="73"/>
    </row>
    <row r="54" spans="1:18" s="35" customFormat="1" ht="13.5" customHeight="1">
      <c r="E54" s="71" t="s">
        <v>43</v>
      </c>
      <c r="F54" s="71"/>
      <c r="G54" s="72" t="s">
        <v>44</v>
      </c>
      <c r="H54" s="72"/>
      <c r="I54" s="72"/>
      <c r="J54" s="72"/>
      <c r="K54" s="72"/>
      <c r="L54" s="72"/>
      <c r="M54" s="72"/>
      <c r="N54" s="72"/>
      <c r="O54" s="72"/>
    </row>
    <row r="55" spans="1:18" s="35" customFormat="1" ht="22.5" customHeight="1">
      <c r="A55" s="12" t="s">
        <v>45</v>
      </c>
      <c r="B55" s="12"/>
    </row>
    <row r="56" spans="1:18" s="35" customFormat="1" ht="21" customHeight="1">
      <c r="A56" s="73" t="s">
        <v>125</v>
      </c>
      <c r="B56" s="73"/>
      <c r="C56" s="73"/>
      <c r="D56" s="73"/>
      <c r="E56" s="80"/>
      <c r="F56" s="80"/>
      <c r="G56" s="73"/>
      <c r="H56" s="73"/>
      <c r="I56" s="73"/>
      <c r="J56" s="73"/>
      <c r="K56" s="73"/>
      <c r="L56" s="73"/>
      <c r="M56" s="73"/>
      <c r="N56" s="73"/>
      <c r="O56" s="73"/>
    </row>
    <row r="57" spans="1:18" s="36" customFormat="1" ht="12">
      <c r="A57" s="72" t="s">
        <v>46</v>
      </c>
      <c r="B57" s="72"/>
      <c r="C57" s="72"/>
      <c r="D57" s="72"/>
      <c r="E57" s="71" t="s">
        <v>43</v>
      </c>
      <c r="F57" s="71"/>
      <c r="G57" s="72" t="s">
        <v>44</v>
      </c>
      <c r="H57" s="72"/>
      <c r="I57" s="72"/>
      <c r="J57" s="72"/>
      <c r="K57" s="72"/>
      <c r="L57" s="72"/>
      <c r="M57" s="72"/>
      <c r="N57" s="72"/>
      <c r="O57" s="72"/>
    </row>
  </sheetData>
  <mergeCells count="29">
    <mergeCell ref="Q16:R16"/>
    <mergeCell ref="A8:R8"/>
    <mergeCell ref="A9:R9"/>
    <mergeCell ref="D12:P12"/>
    <mergeCell ref="D13:P13"/>
    <mergeCell ref="A15:A18"/>
    <mergeCell ref="D15:D18"/>
    <mergeCell ref="C15:C18"/>
    <mergeCell ref="G15:R15"/>
    <mergeCell ref="G10:J10"/>
    <mergeCell ref="M16:P16"/>
    <mergeCell ref="M17:N17"/>
    <mergeCell ref="O17:P17"/>
    <mergeCell ref="E57:F57"/>
    <mergeCell ref="G57:O57"/>
    <mergeCell ref="A56:D56"/>
    <mergeCell ref="E15:F17"/>
    <mergeCell ref="A57:D57"/>
    <mergeCell ref="G53:O53"/>
    <mergeCell ref="G54:O54"/>
    <mergeCell ref="E53:F53"/>
    <mergeCell ref="G16:L16"/>
    <mergeCell ref="E54:F54"/>
    <mergeCell ref="E56:F56"/>
    <mergeCell ref="G56:O56"/>
    <mergeCell ref="G17:H17"/>
    <mergeCell ref="K17:L17"/>
    <mergeCell ref="I17:J17"/>
    <mergeCell ref="B15:B18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V57"/>
  <sheetViews>
    <sheetView zoomScale="65" zoomScaleNormal="65" workbookViewId="0">
      <pane xSplit="3" ySplit="19" topLeftCell="D20" activePane="bottomRight" state="frozen"/>
      <selection activeCell="G11" sqref="G11"/>
      <selection pane="topRight" activeCell="G11" sqref="G11"/>
      <selection pane="bottomLeft" activeCell="G11" sqref="G11"/>
      <selection pane="bottomRight" activeCell="A57" sqref="A57:D57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8" width="11.7109375" style="3" customWidth="1"/>
    <col min="19" max="20" width="9.140625" style="3"/>
    <col min="21" max="22" width="9.140625" style="5"/>
    <col min="23" max="16384" width="9.140625" style="3"/>
  </cols>
  <sheetData>
    <row r="1" spans="1:18" ht="15" customHeight="1">
      <c r="C1" s="2"/>
      <c r="L1" s="4" t="s">
        <v>0</v>
      </c>
      <c r="M1" s="4"/>
      <c r="N1" s="4"/>
    </row>
    <row r="2" spans="1:18" ht="15" customHeight="1">
      <c r="C2" s="6"/>
      <c r="L2" s="4" t="s">
        <v>1</v>
      </c>
      <c r="M2" s="4"/>
      <c r="N2" s="4"/>
    </row>
    <row r="3" spans="1:18" ht="15" customHeight="1">
      <c r="C3" s="7"/>
      <c r="L3" s="4" t="s">
        <v>2</v>
      </c>
      <c r="M3" s="4"/>
      <c r="N3" s="4"/>
    </row>
    <row r="4" spans="1:18" ht="15" customHeight="1">
      <c r="L4" s="4" t="s">
        <v>3</v>
      </c>
      <c r="M4" s="4"/>
      <c r="N4" s="4"/>
    </row>
    <row r="5" spans="1:18" ht="15" customHeight="1">
      <c r="L5" s="4" t="s">
        <v>4</v>
      </c>
      <c r="M5" s="4"/>
      <c r="N5" s="4"/>
    </row>
    <row r="6" spans="1:18" ht="24" customHeight="1">
      <c r="L6" s="46" t="s">
        <v>118</v>
      </c>
      <c r="M6" s="46"/>
      <c r="N6" s="46"/>
    </row>
    <row r="7" spans="1:18" ht="9.75" customHeight="1">
      <c r="L7" s="8"/>
      <c r="M7" s="8"/>
      <c r="N7" s="8"/>
      <c r="O7" s="8"/>
      <c r="P7" s="8"/>
      <c r="Q7" s="8"/>
      <c r="R7" s="8"/>
    </row>
    <row r="8" spans="1:18" s="9" customFormat="1" ht="20.25">
      <c r="A8" s="89" t="s">
        <v>5</v>
      </c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</row>
    <row r="9" spans="1:18" s="9" customFormat="1" ht="39" customHeight="1">
      <c r="A9" s="90" t="s">
        <v>6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</row>
    <row r="10" spans="1:18" s="9" customFormat="1" ht="20.25">
      <c r="F10" s="10" t="s">
        <v>7</v>
      </c>
      <c r="G10" s="102" t="s">
        <v>123</v>
      </c>
      <c r="H10" s="102"/>
      <c r="I10" s="102"/>
      <c r="J10" s="102"/>
      <c r="O10" s="11"/>
    </row>
    <row r="11" spans="1:18" ht="6.75" customHeight="1">
      <c r="L11" s="8"/>
      <c r="M11" s="8"/>
      <c r="N11" s="8"/>
      <c r="O11" s="8"/>
      <c r="P11" s="8"/>
      <c r="Q11" s="8"/>
      <c r="R11" s="8"/>
    </row>
    <row r="12" spans="1:18" s="12" customFormat="1">
      <c r="D12" s="91" t="s">
        <v>70</v>
      </c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</row>
    <row r="13" spans="1:18" s="13" customFormat="1" ht="15.75">
      <c r="D13" s="92" t="s">
        <v>8</v>
      </c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</row>
    <row r="14" spans="1:18" ht="4.5" customHeight="1">
      <c r="L14" s="8"/>
      <c r="M14" s="8"/>
      <c r="N14" s="8"/>
      <c r="O14" s="8"/>
      <c r="P14" s="8"/>
      <c r="Q14" s="8"/>
      <c r="R14" s="8"/>
    </row>
    <row r="15" spans="1:18" s="14" customFormat="1" ht="18.75" customHeight="1">
      <c r="A15" s="93" t="s">
        <v>9</v>
      </c>
      <c r="B15" s="86" t="s">
        <v>47</v>
      </c>
      <c r="C15" s="93" t="s">
        <v>10</v>
      </c>
      <c r="D15" s="93" t="s">
        <v>11</v>
      </c>
      <c r="E15" s="74" t="s">
        <v>12</v>
      </c>
      <c r="F15" s="75"/>
      <c r="G15" s="96" t="s">
        <v>13</v>
      </c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8"/>
    </row>
    <row r="16" spans="1:18" s="14" customFormat="1" ht="35.25" customHeight="1">
      <c r="A16" s="94"/>
      <c r="B16" s="87"/>
      <c r="C16" s="94"/>
      <c r="D16" s="94"/>
      <c r="E16" s="76"/>
      <c r="F16" s="77"/>
      <c r="G16" s="81" t="s">
        <v>14</v>
      </c>
      <c r="H16" s="82"/>
      <c r="I16" s="82"/>
      <c r="J16" s="82"/>
      <c r="K16" s="82"/>
      <c r="L16" s="83"/>
      <c r="M16" s="81" t="s">
        <v>15</v>
      </c>
      <c r="N16" s="82"/>
      <c r="O16" s="82"/>
      <c r="P16" s="83"/>
      <c r="Q16" s="84" t="s">
        <v>16</v>
      </c>
      <c r="R16" s="85"/>
    </row>
    <row r="17" spans="1:22" s="14" customFormat="1" ht="31.5" customHeight="1">
      <c r="A17" s="94"/>
      <c r="B17" s="87"/>
      <c r="C17" s="94"/>
      <c r="D17" s="94"/>
      <c r="E17" s="78"/>
      <c r="F17" s="79"/>
      <c r="G17" s="84" t="s">
        <v>17</v>
      </c>
      <c r="H17" s="85"/>
      <c r="I17" s="84" t="s">
        <v>18</v>
      </c>
      <c r="J17" s="85"/>
      <c r="K17" s="84" t="s">
        <v>19</v>
      </c>
      <c r="L17" s="85"/>
      <c r="M17" s="100" t="s">
        <v>121</v>
      </c>
      <c r="N17" s="101" t="s">
        <v>111</v>
      </c>
      <c r="O17" s="100" t="s">
        <v>120</v>
      </c>
      <c r="P17" s="101" t="s">
        <v>111</v>
      </c>
      <c r="Q17" s="15" t="s">
        <v>112</v>
      </c>
      <c r="R17" s="15" t="s">
        <v>113</v>
      </c>
    </row>
    <row r="18" spans="1:22" s="14" customFormat="1">
      <c r="A18" s="95"/>
      <c r="B18" s="88"/>
      <c r="C18" s="95"/>
      <c r="D18" s="95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  <c r="Q18" s="16" t="s">
        <v>20</v>
      </c>
      <c r="R18" s="16" t="s">
        <v>21</v>
      </c>
    </row>
    <row r="19" spans="1:22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</row>
    <row r="20" spans="1:22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408420</v>
      </c>
      <c r="E20" s="21">
        <f>G20+I20+K20+O20+Q20+M20</f>
        <v>189024</v>
      </c>
      <c r="F20" s="21">
        <f>H20+J20+L20+P20+R20+N20</f>
        <v>219396</v>
      </c>
      <c r="G20" s="21">
        <f t="shared" ref="G20:R20" si="1">SUM(G21:G43)</f>
        <v>1567</v>
      </c>
      <c r="H20" s="21">
        <f t="shared" si="1"/>
        <v>1478</v>
      </c>
      <c r="I20" s="21">
        <f t="shared" si="1"/>
        <v>7621</v>
      </c>
      <c r="J20" s="21">
        <f t="shared" si="1"/>
        <v>7325</v>
      </c>
      <c r="K20" s="21">
        <f t="shared" si="1"/>
        <v>33542</v>
      </c>
      <c r="L20" s="21">
        <f t="shared" si="1"/>
        <v>31707</v>
      </c>
      <c r="M20" s="21">
        <f t="shared" si="1"/>
        <v>70860</v>
      </c>
      <c r="N20" s="21">
        <f t="shared" si="1"/>
        <v>73616</v>
      </c>
      <c r="O20" s="21">
        <f t="shared" si="1"/>
        <v>53770</v>
      </c>
      <c r="P20" s="21">
        <f t="shared" si="1"/>
        <v>59410</v>
      </c>
      <c r="Q20" s="21">
        <f t="shared" si="1"/>
        <v>21664</v>
      </c>
      <c r="R20" s="21">
        <f t="shared" si="1"/>
        <v>45860</v>
      </c>
      <c r="U20" s="23"/>
      <c r="V20" s="23"/>
    </row>
    <row r="21" spans="1:22" s="28" customFormat="1" ht="17.100000000000001" customHeight="1">
      <c r="A21" s="24">
        <v>1</v>
      </c>
      <c r="B21" s="38" t="s">
        <v>48</v>
      </c>
      <c r="C21" s="25" t="s">
        <v>24</v>
      </c>
      <c r="D21" s="26">
        <f t="shared" si="0"/>
        <v>1321</v>
      </c>
      <c r="E21" s="27">
        <f>G21+I21+K21+O21+Q21+M21</f>
        <v>368</v>
      </c>
      <c r="F21" s="27">
        <f>H21+J21+L21+P21+R21+N21</f>
        <v>953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148</v>
      </c>
      <c r="N21" s="27">
        <v>428</v>
      </c>
      <c r="O21" s="27">
        <v>161</v>
      </c>
      <c r="P21" s="27">
        <v>454</v>
      </c>
      <c r="Q21" s="27">
        <v>59</v>
      </c>
      <c r="R21" s="27">
        <v>71</v>
      </c>
      <c r="U21" s="29"/>
      <c r="V21" s="29"/>
    </row>
    <row r="22" spans="1:22" s="28" customFormat="1" ht="17.100000000000001" customHeight="1">
      <c r="A22" s="24">
        <v>2</v>
      </c>
      <c r="B22" s="38" t="s">
        <v>49</v>
      </c>
      <c r="C22" s="25" t="s">
        <v>25</v>
      </c>
      <c r="D22" s="26">
        <f t="shared" si="0"/>
        <v>45030</v>
      </c>
      <c r="E22" s="27">
        <f t="shared" ref="E22:E43" si="2">G22+I22+K22+O22+Q22+M22</f>
        <v>21648</v>
      </c>
      <c r="F22" s="27">
        <f t="shared" ref="F22:F43" si="3">H22+J22+L22+P22+R22+N22</f>
        <v>23382</v>
      </c>
      <c r="G22" s="27">
        <v>195</v>
      </c>
      <c r="H22" s="27">
        <v>184</v>
      </c>
      <c r="I22" s="27">
        <v>1077</v>
      </c>
      <c r="J22" s="27">
        <v>1033</v>
      </c>
      <c r="K22" s="27">
        <v>3606</v>
      </c>
      <c r="L22" s="27">
        <v>3474</v>
      </c>
      <c r="M22" s="27">
        <v>8480</v>
      </c>
      <c r="N22" s="27">
        <v>7941</v>
      </c>
      <c r="O22" s="27">
        <v>6100</v>
      </c>
      <c r="P22" s="27">
        <v>6272</v>
      </c>
      <c r="Q22" s="27">
        <v>2190</v>
      </c>
      <c r="R22" s="27">
        <v>4478</v>
      </c>
      <c r="U22" s="29"/>
      <c r="V22" s="29"/>
    </row>
    <row r="23" spans="1:22" s="28" customFormat="1" ht="17.100000000000001" customHeight="1">
      <c r="A23" s="24">
        <v>3</v>
      </c>
      <c r="B23" s="38" t="s">
        <v>50</v>
      </c>
      <c r="C23" s="25" t="s">
        <v>26</v>
      </c>
      <c r="D23" s="26">
        <f t="shared" si="0"/>
        <v>2208</v>
      </c>
      <c r="E23" s="27">
        <f t="shared" si="2"/>
        <v>1112</v>
      </c>
      <c r="F23" s="27">
        <f t="shared" si="3"/>
        <v>1096</v>
      </c>
      <c r="G23" s="27">
        <v>3</v>
      </c>
      <c r="H23" s="27">
        <v>3</v>
      </c>
      <c r="I23" s="27">
        <v>20</v>
      </c>
      <c r="J23" s="27">
        <v>21</v>
      </c>
      <c r="K23" s="27">
        <v>141</v>
      </c>
      <c r="L23" s="27">
        <v>96</v>
      </c>
      <c r="M23" s="27">
        <v>393</v>
      </c>
      <c r="N23" s="27">
        <v>332</v>
      </c>
      <c r="O23" s="27">
        <v>400</v>
      </c>
      <c r="P23" s="27">
        <v>384</v>
      </c>
      <c r="Q23" s="27">
        <v>155</v>
      </c>
      <c r="R23" s="27">
        <v>260</v>
      </c>
      <c r="U23" s="29"/>
      <c r="V23" s="29"/>
    </row>
    <row r="24" spans="1:22" s="28" customFormat="1" ht="17.100000000000001" customHeight="1">
      <c r="A24" s="24">
        <v>4</v>
      </c>
      <c r="B24" s="38" t="s">
        <v>51</v>
      </c>
      <c r="C24" s="25" t="s">
        <v>27</v>
      </c>
      <c r="D24" s="26">
        <f t="shared" si="0"/>
        <v>33714</v>
      </c>
      <c r="E24" s="27">
        <f t="shared" si="2"/>
        <v>15621</v>
      </c>
      <c r="F24" s="27">
        <f t="shared" si="3"/>
        <v>18093</v>
      </c>
      <c r="G24" s="27">
        <v>91</v>
      </c>
      <c r="H24" s="27">
        <v>101</v>
      </c>
      <c r="I24" s="27">
        <v>561</v>
      </c>
      <c r="J24" s="27">
        <v>550</v>
      </c>
      <c r="K24" s="27">
        <v>2586</v>
      </c>
      <c r="L24" s="27">
        <v>2531</v>
      </c>
      <c r="M24" s="27">
        <v>5908</v>
      </c>
      <c r="N24" s="27">
        <v>5726</v>
      </c>
      <c r="O24" s="27">
        <v>4507</v>
      </c>
      <c r="P24" s="27">
        <v>4940</v>
      </c>
      <c r="Q24" s="27">
        <v>1968</v>
      </c>
      <c r="R24" s="27">
        <v>4245</v>
      </c>
      <c r="U24" s="29"/>
      <c r="V24" s="29"/>
    </row>
    <row r="25" spans="1:22" s="28" customFormat="1" ht="17.100000000000001" customHeight="1">
      <c r="A25" s="24">
        <v>5</v>
      </c>
      <c r="B25" s="38" t="s">
        <v>52</v>
      </c>
      <c r="C25" s="25" t="s">
        <v>28</v>
      </c>
      <c r="D25" s="26">
        <f t="shared" si="0"/>
        <v>794</v>
      </c>
      <c r="E25" s="27">
        <f t="shared" si="2"/>
        <v>454</v>
      </c>
      <c r="F25" s="27">
        <f t="shared" si="3"/>
        <v>340</v>
      </c>
      <c r="G25" s="27">
        <v>6</v>
      </c>
      <c r="H25" s="27">
        <v>2</v>
      </c>
      <c r="I25" s="27">
        <v>2</v>
      </c>
      <c r="J25" s="27">
        <v>10</v>
      </c>
      <c r="K25" s="27">
        <v>37</v>
      </c>
      <c r="L25" s="27">
        <v>36</v>
      </c>
      <c r="M25" s="27">
        <v>164</v>
      </c>
      <c r="N25" s="27">
        <v>94</v>
      </c>
      <c r="O25" s="27">
        <v>177</v>
      </c>
      <c r="P25" s="27">
        <v>117</v>
      </c>
      <c r="Q25" s="27">
        <v>68</v>
      </c>
      <c r="R25" s="27">
        <v>81</v>
      </c>
      <c r="U25" s="29"/>
      <c r="V25" s="29"/>
    </row>
    <row r="26" spans="1:22" s="28" customFormat="1" ht="17.100000000000001" customHeight="1">
      <c r="A26" s="24">
        <v>6</v>
      </c>
      <c r="B26" s="38" t="s">
        <v>53</v>
      </c>
      <c r="C26" s="25" t="s">
        <v>29</v>
      </c>
      <c r="D26" s="26">
        <f t="shared" si="0"/>
        <v>16251</v>
      </c>
      <c r="E26" s="27">
        <f t="shared" si="2"/>
        <v>7937</v>
      </c>
      <c r="F26" s="27">
        <f t="shared" si="3"/>
        <v>8314</v>
      </c>
      <c r="G26" s="27">
        <v>3</v>
      </c>
      <c r="H26" s="27">
        <v>4</v>
      </c>
      <c r="I26" s="27">
        <v>71</v>
      </c>
      <c r="J26" s="27">
        <v>71</v>
      </c>
      <c r="K26" s="27">
        <v>1257</v>
      </c>
      <c r="L26" s="27">
        <v>1193</v>
      </c>
      <c r="M26" s="27">
        <v>2936</v>
      </c>
      <c r="N26" s="27">
        <v>2406</v>
      </c>
      <c r="O26" s="27">
        <v>2684</v>
      </c>
      <c r="P26" s="27">
        <v>2768</v>
      </c>
      <c r="Q26" s="27">
        <v>986</v>
      </c>
      <c r="R26" s="27">
        <v>1872</v>
      </c>
      <c r="U26" s="29"/>
      <c r="V26" s="29"/>
    </row>
    <row r="27" spans="1:22" s="28" customFormat="1" ht="17.100000000000001" customHeight="1">
      <c r="A27" s="24">
        <v>7</v>
      </c>
      <c r="B27" s="38" t="s">
        <v>54</v>
      </c>
      <c r="C27" s="25" t="s">
        <v>30</v>
      </c>
      <c r="D27" s="26">
        <f t="shared" si="0"/>
        <v>8691</v>
      </c>
      <c r="E27" s="27">
        <f t="shared" si="2"/>
        <v>4222</v>
      </c>
      <c r="F27" s="27">
        <f t="shared" si="3"/>
        <v>4469</v>
      </c>
      <c r="G27" s="27">
        <v>3</v>
      </c>
      <c r="H27" s="27">
        <v>4</v>
      </c>
      <c r="I27" s="27">
        <v>46</v>
      </c>
      <c r="J27" s="27">
        <v>45</v>
      </c>
      <c r="K27" s="27">
        <v>662</v>
      </c>
      <c r="L27" s="27">
        <v>722</v>
      </c>
      <c r="M27" s="27">
        <v>1580</v>
      </c>
      <c r="N27" s="27">
        <v>1380</v>
      </c>
      <c r="O27" s="27">
        <v>1428</v>
      </c>
      <c r="P27" s="27">
        <v>1467</v>
      </c>
      <c r="Q27" s="27">
        <v>503</v>
      </c>
      <c r="R27" s="27">
        <v>851</v>
      </c>
      <c r="U27" s="29"/>
      <c r="V27" s="29"/>
    </row>
    <row r="28" spans="1:22" s="28" customFormat="1" ht="17.100000000000001" customHeight="1">
      <c r="A28" s="24">
        <v>8</v>
      </c>
      <c r="B28" s="38" t="s">
        <v>55</v>
      </c>
      <c r="C28" s="25" t="s">
        <v>31</v>
      </c>
      <c r="D28" s="26">
        <f t="shared" si="0"/>
        <v>26952</v>
      </c>
      <c r="E28" s="27">
        <f t="shared" si="2"/>
        <v>12338</v>
      </c>
      <c r="F28" s="27">
        <f t="shared" si="3"/>
        <v>14614</v>
      </c>
      <c r="G28" s="27">
        <v>115</v>
      </c>
      <c r="H28" s="27">
        <v>99</v>
      </c>
      <c r="I28" s="27">
        <v>590</v>
      </c>
      <c r="J28" s="27">
        <v>528</v>
      </c>
      <c r="K28" s="27">
        <v>2593</v>
      </c>
      <c r="L28" s="27">
        <v>2505</v>
      </c>
      <c r="M28" s="27">
        <v>4505</v>
      </c>
      <c r="N28" s="27">
        <v>5174</v>
      </c>
      <c r="O28" s="27">
        <v>3476</v>
      </c>
      <c r="P28" s="27">
        <v>3794</v>
      </c>
      <c r="Q28" s="27">
        <v>1059</v>
      </c>
      <c r="R28" s="27">
        <v>2514</v>
      </c>
      <c r="U28" s="29"/>
      <c r="V28" s="29"/>
    </row>
    <row r="29" spans="1:22" s="28" customFormat="1" ht="17.100000000000001" customHeight="1">
      <c r="A29" s="24">
        <v>9</v>
      </c>
      <c r="B29" s="38" t="s">
        <v>56</v>
      </c>
      <c r="C29" s="25" t="s">
        <v>32</v>
      </c>
      <c r="D29" s="26">
        <f t="shared" si="0"/>
        <v>26690</v>
      </c>
      <c r="E29" s="27">
        <f t="shared" si="2"/>
        <v>11231</v>
      </c>
      <c r="F29" s="27">
        <f t="shared" si="3"/>
        <v>15459</v>
      </c>
      <c r="G29" s="27">
        <v>235</v>
      </c>
      <c r="H29" s="27">
        <v>250</v>
      </c>
      <c r="I29" s="27">
        <v>1025</v>
      </c>
      <c r="J29" s="27">
        <v>1087</v>
      </c>
      <c r="K29" s="27">
        <v>2773</v>
      </c>
      <c r="L29" s="27">
        <v>2697</v>
      </c>
      <c r="M29" s="27">
        <v>3468</v>
      </c>
      <c r="N29" s="27">
        <v>6125</v>
      </c>
      <c r="O29" s="27">
        <v>2838</v>
      </c>
      <c r="P29" s="27">
        <v>3637</v>
      </c>
      <c r="Q29" s="27">
        <v>892</v>
      </c>
      <c r="R29" s="27">
        <v>1663</v>
      </c>
      <c r="U29" s="29"/>
      <c r="V29" s="29"/>
    </row>
    <row r="30" spans="1:22" s="28" customFormat="1" ht="17.100000000000001" customHeight="1">
      <c r="A30" s="24">
        <v>10</v>
      </c>
      <c r="B30" s="38" t="s">
        <v>57</v>
      </c>
      <c r="C30" s="25" t="s">
        <v>33</v>
      </c>
      <c r="D30" s="26">
        <f t="shared" si="0"/>
        <v>86108</v>
      </c>
      <c r="E30" s="27">
        <f t="shared" si="2"/>
        <v>38186</v>
      </c>
      <c r="F30" s="27">
        <f t="shared" si="3"/>
        <v>47922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19202</v>
      </c>
      <c r="N30" s="27">
        <v>19486</v>
      </c>
      <c r="O30" s="27">
        <v>12843</v>
      </c>
      <c r="P30" s="27">
        <v>14801</v>
      </c>
      <c r="Q30" s="27">
        <v>6141</v>
      </c>
      <c r="R30" s="27">
        <v>13635</v>
      </c>
      <c r="U30" s="29"/>
      <c r="V30" s="29"/>
    </row>
    <row r="31" spans="1:22" s="28" customFormat="1" ht="17.100000000000001" customHeight="1">
      <c r="A31" s="24">
        <v>11</v>
      </c>
      <c r="B31" s="38" t="s">
        <v>110</v>
      </c>
      <c r="C31" s="25" t="s">
        <v>109</v>
      </c>
      <c r="D31" s="26">
        <f t="shared" si="0"/>
        <v>69479</v>
      </c>
      <c r="E31" s="27">
        <f t="shared" si="2"/>
        <v>30794</v>
      </c>
      <c r="F31" s="27">
        <f t="shared" si="3"/>
        <v>38685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15206</v>
      </c>
      <c r="N31" s="27">
        <v>15350</v>
      </c>
      <c r="O31" s="27">
        <v>10975</v>
      </c>
      <c r="P31" s="27">
        <v>12417</v>
      </c>
      <c r="Q31" s="27">
        <v>4613</v>
      </c>
      <c r="R31" s="27">
        <v>10918</v>
      </c>
      <c r="U31" s="29"/>
      <c r="V31" s="29"/>
    </row>
    <row r="32" spans="1:22" s="28" customFormat="1" ht="17.100000000000001" customHeight="1">
      <c r="A32" s="24">
        <v>12</v>
      </c>
      <c r="B32" s="38" t="s">
        <v>58</v>
      </c>
      <c r="C32" s="25" t="s">
        <v>34</v>
      </c>
      <c r="D32" s="26">
        <f t="shared" si="0"/>
        <v>16783</v>
      </c>
      <c r="E32" s="27">
        <f t="shared" si="2"/>
        <v>8569</v>
      </c>
      <c r="F32" s="27">
        <f t="shared" si="3"/>
        <v>8214</v>
      </c>
      <c r="G32" s="27">
        <v>285</v>
      </c>
      <c r="H32" s="27">
        <v>274</v>
      </c>
      <c r="I32" s="27">
        <v>1491</v>
      </c>
      <c r="J32" s="27">
        <v>1394</v>
      </c>
      <c r="K32" s="27">
        <v>6793</v>
      </c>
      <c r="L32" s="27">
        <v>6546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U32" s="29"/>
      <c r="V32" s="29"/>
    </row>
    <row r="33" spans="1:22" s="28" customFormat="1" ht="17.100000000000001" customHeight="1">
      <c r="A33" s="24">
        <v>13</v>
      </c>
      <c r="B33" s="38" t="s">
        <v>59</v>
      </c>
      <c r="C33" s="25" t="s">
        <v>35</v>
      </c>
      <c r="D33" s="26">
        <f t="shared" si="0"/>
        <v>12525</v>
      </c>
      <c r="E33" s="27">
        <f t="shared" si="2"/>
        <v>6624</v>
      </c>
      <c r="F33" s="27">
        <f t="shared" si="3"/>
        <v>5901</v>
      </c>
      <c r="G33" s="27">
        <v>203</v>
      </c>
      <c r="H33" s="27">
        <v>187</v>
      </c>
      <c r="I33" s="27">
        <v>1080</v>
      </c>
      <c r="J33" s="27">
        <v>1004</v>
      </c>
      <c r="K33" s="27">
        <v>5341</v>
      </c>
      <c r="L33" s="27">
        <v>4710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U33" s="29"/>
      <c r="V33" s="29"/>
    </row>
    <row r="34" spans="1:22" s="28" customFormat="1" ht="17.100000000000001" customHeight="1">
      <c r="A34" s="24">
        <v>14</v>
      </c>
      <c r="B34" s="38" t="s">
        <v>60</v>
      </c>
      <c r="C34" s="25" t="s">
        <v>36</v>
      </c>
      <c r="D34" s="26">
        <f t="shared" si="0"/>
        <v>12799</v>
      </c>
      <c r="E34" s="27">
        <f t="shared" si="2"/>
        <v>6593</v>
      </c>
      <c r="F34" s="27">
        <f t="shared" si="3"/>
        <v>6206</v>
      </c>
      <c r="G34" s="27">
        <v>251</v>
      </c>
      <c r="H34" s="27">
        <v>198</v>
      </c>
      <c r="I34" s="27">
        <v>1163</v>
      </c>
      <c r="J34" s="27">
        <v>1171</v>
      </c>
      <c r="K34" s="27">
        <v>5179</v>
      </c>
      <c r="L34" s="27">
        <v>4837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U34" s="29"/>
      <c r="V34" s="29"/>
    </row>
    <row r="35" spans="1:22" s="28" customFormat="1" ht="17.100000000000001" customHeight="1">
      <c r="A35" s="24">
        <v>15</v>
      </c>
      <c r="B35" s="38" t="s">
        <v>61</v>
      </c>
      <c r="C35" s="25" t="s">
        <v>37</v>
      </c>
      <c r="D35" s="26">
        <f t="shared" si="0"/>
        <v>9036</v>
      </c>
      <c r="E35" s="27">
        <f t="shared" si="2"/>
        <v>4061</v>
      </c>
      <c r="F35" s="27">
        <f t="shared" si="3"/>
        <v>4975</v>
      </c>
      <c r="G35" s="27">
        <v>8</v>
      </c>
      <c r="H35" s="27">
        <v>10</v>
      </c>
      <c r="I35" s="27">
        <v>54</v>
      </c>
      <c r="J35" s="27">
        <v>39</v>
      </c>
      <c r="K35" s="27">
        <v>134</v>
      </c>
      <c r="L35" s="27">
        <v>142</v>
      </c>
      <c r="M35" s="27">
        <v>1255</v>
      </c>
      <c r="N35" s="27">
        <v>1704</v>
      </c>
      <c r="O35" s="27">
        <v>1791</v>
      </c>
      <c r="P35" s="27">
        <v>1983</v>
      </c>
      <c r="Q35" s="27">
        <v>819</v>
      </c>
      <c r="R35" s="27">
        <v>1097</v>
      </c>
      <c r="U35" s="29"/>
      <c r="V35" s="29"/>
    </row>
    <row r="36" spans="1:22" s="28" customFormat="1" ht="17.100000000000001" customHeight="1">
      <c r="A36" s="24">
        <v>16</v>
      </c>
      <c r="B36" s="38" t="s">
        <v>62</v>
      </c>
      <c r="C36" s="25" t="s">
        <v>38</v>
      </c>
      <c r="D36" s="26">
        <f t="shared" si="0"/>
        <v>13085</v>
      </c>
      <c r="E36" s="27">
        <f t="shared" si="2"/>
        <v>6340</v>
      </c>
      <c r="F36" s="27">
        <f t="shared" si="3"/>
        <v>6745</v>
      </c>
      <c r="G36" s="27">
        <v>55</v>
      </c>
      <c r="H36" s="27">
        <v>38</v>
      </c>
      <c r="I36" s="27">
        <v>227</v>
      </c>
      <c r="J36" s="27">
        <v>191</v>
      </c>
      <c r="K36" s="27">
        <v>1069</v>
      </c>
      <c r="L36" s="27">
        <v>968</v>
      </c>
      <c r="M36" s="27">
        <v>2285</v>
      </c>
      <c r="N36" s="27">
        <v>2084</v>
      </c>
      <c r="O36" s="27">
        <v>1928</v>
      </c>
      <c r="P36" s="27">
        <v>1939</v>
      </c>
      <c r="Q36" s="27">
        <v>776</v>
      </c>
      <c r="R36" s="27">
        <v>1525</v>
      </c>
      <c r="U36" s="29"/>
      <c r="V36" s="29"/>
    </row>
    <row r="37" spans="1:22" s="28" customFormat="1" ht="17.100000000000001" customHeight="1">
      <c r="A37" s="24">
        <v>17</v>
      </c>
      <c r="B37" s="38" t="s">
        <v>63</v>
      </c>
      <c r="C37" s="25" t="s">
        <v>39</v>
      </c>
      <c r="D37" s="26">
        <f t="shared" si="0"/>
        <v>9702</v>
      </c>
      <c r="E37" s="27">
        <f t="shared" si="2"/>
        <v>4249</v>
      </c>
      <c r="F37" s="27">
        <f t="shared" si="3"/>
        <v>5453</v>
      </c>
      <c r="G37" s="27">
        <v>11</v>
      </c>
      <c r="H37" s="27">
        <v>18</v>
      </c>
      <c r="I37" s="27">
        <v>122</v>
      </c>
      <c r="J37" s="27">
        <v>116</v>
      </c>
      <c r="K37" s="27">
        <v>1154</v>
      </c>
      <c r="L37" s="27">
        <v>1065</v>
      </c>
      <c r="M37" s="27">
        <v>1483</v>
      </c>
      <c r="N37" s="27">
        <v>2083</v>
      </c>
      <c r="O37" s="27">
        <v>1155</v>
      </c>
      <c r="P37" s="27">
        <v>1564</v>
      </c>
      <c r="Q37" s="27">
        <v>324</v>
      </c>
      <c r="R37" s="27">
        <v>607</v>
      </c>
      <c r="U37" s="29"/>
      <c r="V37" s="29"/>
    </row>
    <row r="38" spans="1:22" s="28" customFormat="1" ht="17.100000000000001" customHeight="1">
      <c r="A38" s="24">
        <v>18</v>
      </c>
      <c r="B38" s="38" t="s">
        <v>64</v>
      </c>
      <c r="C38" s="25" t="s">
        <v>40</v>
      </c>
      <c r="D38" s="26">
        <f t="shared" si="0"/>
        <v>4018</v>
      </c>
      <c r="E38" s="27">
        <f t="shared" si="2"/>
        <v>1575</v>
      </c>
      <c r="F38" s="27">
        <f t="shared" si="3"/>
        <v>2443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610</v>
      </c>
      <c r="N38" s="27">
        <v>674</v>
      </c>
      <c r="O38" s="27">
        <v>632</v>
      </c>
      <c r="P38" s="27">
        <v>1002</v>
      </c>
      <c r="Q38" s="27">
        <v>333</v>
      </c>
      <c r="R38" s="27">
        <v>767</v>
      </c>
      <c r="U38" s="29"/>
      <c r="V38" s="29"/>
    </row>
    <row r="39" spans="1:22" s="28" customFormat="1" ht="17.100000000000001" customHeight="1">
      <c r="A39" s="24">
        <v>19</v>
      </c>
      <c r="B39" s="38" t="s">
        <v>65</v>
      </c>
      <c r="C39" s="25" t="s">
        <v>41</v>
      </c>
      <c r="D39" s="26">
        <f t="shared" si="0"/>
        <v>1935</v>
      </c>
      <c r="E39" s="27">
        <f t="shared" si="2"/>
        <v>1176</v>
      </c>
      <c r="F39" s="27">
        <f t="shared" si="3"/>
        <v>759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79</v>
      </c>
      <c r="N39" s="27">
        <v>240</v>
      </c>
      <c r="O39" s="27">
        <v>808</v>
      </c>
      <c r="P39" s="27">
        <v>349</v>
      </c>
      <c r="Q39" s="27">
        <v>289</v>
      </c>
      <c r="R39" s="27">
        <v>170</v>
      </c>
      <c r="U39" s="29"/>
      <c r="V39" s="29"/>
    </row>
    <row r="40" spans="1:22" s="28" customFormat="1" ht="17.100000000000001" customHeight="1">
      <c r="A40" s="24">
        <v>20</v>
      </c>
      <c r="B40" s="38" t="s">
        <v>66</v>
      </c>
      <c r="C40" s="25" t="s">
        <v>116</v>
      </c>
      <c r="D40" s="26">
        <f t="shared" si="0"/>
        <v>4410</v>
      </c>
      <c r="E40" s="27">
        <f t="shared" si="2"/>
        <v>2085</v>
      </c>
      <c r="F40" s="27">
        <f t="shared" si="3"/>
        <v>2325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899</v>
      </c>
      <c r="N40" s="27">
        <v>591</v>
      </c>
      <c r="O40" s="27">
        <v>887</v>
      </c>
      <c r="P40" s="27">
        <v>984</v>
      </c>
      <c r="Q40" s="27">
        <v>299</v>
      </c>
      <c r="R40" s="27">
        <v>750</v>
      </c>
      <c r="U40" s="29"/>
      <c r="V40" s="29"/>
    </row>
    <row r="41" spans="1:22" s="28" customFormat="1" ht="17.100000000000001" customHeight="1">
      <c r="A41" s="24">
        <v>21</v>
      </c>
      <c r="B41" s="38" t="s">
        <v>67</v>
      </c>
      <c r="C41" s="25" t="s">
        <v>117</v>
      </c>
      <c r="D41" s="26">
        <f t="shared" si="0"/>
        <v>0</v>
      </c>
      <c r="E41" s="27">
        <f t="shared" si="2"/>
        <v>0</v>
      </c>
      <c r="F41" s="27">
        <f t="shared" si="3"/>
        <v>0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0</v>
      </c>
      <c r="N41" s="27">
        <v>0</v>
      </c>
      <c r="O41" s="27">
        <v>0</v>
      </c>
      <c r="P41" s="27">
        <v>0</v>
      </c>
      <c r="Q41" s="27">
        <v>0</v>
      </c>
      <c r="R41" s="27">
        <v>0</v>
      </c>
      <c r="U41" s="29"/>
      <c r="V41" s="29"/>
    </row>
    <row r="42" spans="1:22" s="28" customFormat="1" ht="17.100000000000001" customHeight="1">
      <c r="A42" s="24">
        <v>22</v>
      </c>
      <c r="B42" s="38" t="s">
        <v>68</v>
      </c>
      <c r="C42" s="25" t="s">
        <v>42</v>
      </c>
      <c r="D42" s="26">
        <f t="shared" si="0"/>
        <v>0</v>
      </c>
      <c r="E42" s="27">
        <f t="shared" si="2"/>
        <v>0</v>
      </c>
      <c r="F42" s="27">
        <f t="shared" si="3"/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U42" s="29"/>
      <c r="V42" s="29"/>
    </row>
    <row r="43" spans="1:22" s="28" customFormat="1" ht="17.100000000000001" customHeight="1">
      <c r="A43" s="24">
        <v>23</v>
      </c>
      <c r="B43" s="38" t="s">
        <v>115</v>
      </c>
      <c r="C43" s="25" t="s">
        <v>114</v>
      </c>
      <c r="D43" s="26">
        <f t="shared" si="0"/>
        <v>6889</v>
      </c>
      <c r="E43" s="27">
        <f t="shared" si="2"/>
        <v>3841</v>
      </c>
      <c r="F43" s="27">
        <f t="shared" si="3"/>
        <v>3048</v>
      </c>
      <c r="G43" s="27">
        <v>103</v>
      </c>
      <c r="H43" s="27">
        <v>106</v>
      </c>
      <c r="I43" s="27">
        <v>92</v>
      </c>
      <c r="J43" s="27">
        <v>65</v>
      </c>
      <c r="K43" s="27">
        <v>217</v>
      </c>
      <c r="L43" s="27">
        <v>185</v>
      </c>
      <c r="M43" s="27">
        <v>2259</v>
      </c>
      <c r="N43" s="27">
        <v>1798</v>
      </c>
      <c r="O43" s="27">
        <v>980</v>
      </c>
      <c r="P43" s="27">
        <v>538</v>
      </c>
      <c r="Q43" s="27">
        <v>190</v>
      </c>
      <c r="R43" s="27">
        <v>356</v>
      </c>
      <c r="U43" s="29"/>
      <c r="V43" s="29"/>
    </row>
    <row r="44" spans="1:22" s="22" customFormat="1" ht="26.25" customHeight="1">
      <c r="A44" s="19" t="s">
        <v>72</v>
      </c>
      <c r="B44" s="37"/>
      <c r="C44" s="20" t="s">
        <v>73</v>
      </c>
      <c r="D44" s="21">
        <f t="shared" ref="D44:D47" si="4">E44+F44</f>
        <v>408420</v>
      </c>
      <c r="E44" s="21">
        <f>G44+I44+K44+O44+Q44+M44</f>
        <v>189024</v>
      </c>
      <c r="F44" s="21">
        <f>H44+J44+L44+P44+R44+N44</f>
        <v>219396</v>
      </c>
      <c r="G44" s="21">
        <f t="shared" ref="G44:R44" si="5">SUM(G45:G48)</f>
        <v>1567</v>
      </c>
      <c r="H44" s="21">
        <f t="shared" si="5"/>
        <v>1478</v>
      </c>
      <c r="I44" s="21">
        <f t="shared" si="5"/>
        <v>7621</v>
      </c>
      <c r="J44" s="21">
        <f t="shared" si="5"/>
        <v>7325</v>
      </c>
      <c r="K44" s="21">
        <f t="shared" si="5"/>
        <v>33542</v>
      </c>
      <c r="L44" s="21">
        <f t="shared" si="5"/>
        <v>31707</v>
      </c>
      <c r="M44" s="21">
        <f t="shared" si="5"/>
        <v>70860</v>
      </c>
      <c r="N44" s="21">
        <f t="shared" si="5"/>
        <v>73616</v>
      </c>
      <c r="O44" s="21">
        <f t="shared" si="5"/>
        <v>53770</v>
      </c>
      <c r="P44" s="21">
        <f t="shared" si="5"/>
        <v>59410</v>
      </c>
      <c r="Q44" s="21">
        <f t="shared" si="5"/>
        <v>21664</v>
      </c>
      <c r="R44" s="21">
        <f t="shared" si="5"/>
        <v>45860</v>
      </c>
      <c r="U44" s="23"/>
      <c r="V44" s="23"/>
    </row>
    <row r="45" spans="1:22" s="22" customFormat="1" ht="17.100000000000001" customHeight="1">
      <c r="A45" s="24">
        <v>1</v>
      </c>
      <c r="B45" s="38" t="s">
        <v>108</v>
      </c>
      <c r="C45" s="25" t="s">
        <v>107</v>
      </c>
      <c r="D45" s="26">
        <f t="shared" si="4"/>
        <v>383628</v>
      </c>
      <c r="E45" s="27">
        <f t="shared" ref="E45:E47" si="6">G45+I45+K45+O45+Q45+M45</f>
        <v>177576</v>
      </c>
      <c r="F45" s="27">
        <f t="shared" ref="F45:F47" si="7">H45+J45+L45+P45+R45+N45</f>
        <v>206052</v>
      </c>
      <c r="G45" s="58">
        <f>'Прил. 11 СОГАЗ'!F20+'Прил. 11 СОГАЗ'!F22+'Прил. 11 СОГАЗ'!F28+'Прил. 11 СОГАЗ'!F40+'Прил. 11 СОГАЗ'!F42+'Прил. 11 СОГАЗ'!F25+'Прил. 11 СОГАЗ'!F27+'Прил. 11 СОГАЗ'!F39+'Прил. 11 СОГАЗ'!F41+'Прил. 11 СОГАЗ'!F33+'Прил. 11 СОГАЗ'!F34+'Прил. 11 СОГАЗ'!F35+'Прил. 11 СОГАЗ'!F38</f>
        <v>1482</v>
      </c>
      <c r="H45" s="58">
        <f>'Прил. 11 СОГАЗ'!G20+'Прил. 11 СОГАЗ'!G22+'Прил. 11 СОГАЗ'!G28+'Прил. 11 СОГАЗ'!G40+'Прил. 11 СОГАЗ'!G42+'Прил. 11 СОГАЗ'!G25+'Прил. 11 СОГАЗ'!G27+'Прил. 11 СОГАЗ'!G39+'Прил. 11 СОГАЗ'!G41+'Прил. 11 СОГАЗ'!G33+'Прил. 11 СОГАЗ'!G34+'Прил. 11 СОГАЗ'!G35+'Прил. 11 СОГАЗ'!G38</f>
        <v>1401</v>
      </c>
      <c r="I45" s="58">
        <f>'Прил. 11 СОГАЗ'!H20+'Прил. 11 СОГАЗ'!H22+'Прил. 11 СОГАЗ'!H28+'Прил. 11 СОГАЗ'!H40+'Прил. 11 СОГАЗ'!H42+'Прил. 11 СОГАЗ'!H25+'Прил. 11 СОГАЗ'!H27+'Прил. 11 СОГАЗ'!H39+'Прил. 11 СОГАЗ'!H41+'Прил. 11 СОГАЗ'!H33+'Прил. 11 СОГАЗ'!H34+'Прил. 11 СОГАЗ'!H35+'Прил. 11 СОГАЗ'!H38</f>
        <v>7235</v>
      </c>
      <c r="J45" s="58">
        <f>'Прил. 11 СОГАЗ'!I20+'Прил. 11 СОГАЗ'!I22+'Прил. 11 СОГАЗ'!I28+'Прил. 11 СОГАЗ'!I40+'Прил. 11 СОГАЗ'!I42+'Прил. 11 СОГАЗ'!I25+'Прил. 11 СОГАЗ'!I27+'Прил. 11 СОГАЗ'!I39+'Прил. 11 СОГАЗ'!I41+'Прил. 11 СОГАЗ'!I33+'Прил. 11 СОГАЗ'!I34+'Прил. 11 СОГАЗ'!I35+'Прил. 11 СОГАЗ'!I38</f>
        <v>6983</v>
      </c>
      <c r="K45" s="58">
        <f>'Прил. 11 СОГАЗ'!J20+'Прил. 11 СОГАЗ'!J22+'Прил. 11 СОГАЗ'!J28+'Прил. 11 СОГАЗ'!J40+'Прил. 11 СОГАЗ'!J42+'Прил. 11 СОГАЗ'!J25+'Прил. 11 СОГАЗ'!J27+'Прил. 11 СОГАЗ'!J39+'Прил. 11 СОГАЗ'!J41+'Прил. 11 СОГАЗ'!J33+'Прил. 11 СОГАЗ'!J34+'Прил. 11 СОГАЗ'!J35+'Прил. 11 СОГАЗ'!J38</f>
        <v>31154</v>
      </c>
      <c r="L45" s="58">
        <f>'Прил. 11 СОГАЗ'!K20+'Прил. 11 СОГАЗ'!K22+'Прил. 11 СОГАЗ'!K28+'Прил. 11 СОГАЗ'!K40+'Прил. 11 СОГАЗ'!K42+'Прил. 11 СОГАЗ'!K25+'Прил. 11 СОГАЗ'!K27+'Прил. 11 СОГАЗ'!K39+'Прил. 11 СОГАЗ'!K41+'Прил. 11 СОГАЗ'!K33+'Прил. 11 СОГАЗ'!K34+'Прил. 11 СОГАЗ'!K35+'Прил. 11 СОГАЗ'!K38</f>
        <v>29482</v>
      </c>
      <c r="M45" s="58">
        <f>'Прил. 11 СОГАЗ'!L20+'Прил. 11 СОГАЗ'!L22+'Прил. 11 СОГАЗ'!L28+'Прил. 11 СОГАЗ'!L40+'Прил. 11 СОГАЗ'!L42+'Прил. 11 СОГАЗ'!L25+'Прил. 11 СОГАЗ'!L27+'Прил. 11 СОГАЗ'!L39+'Прил. 11 СОГАЗ'!L41+'Прил. 11 СОГАЗ'!L33+'Прил. 11 СОГАЗ'!L34+'Прил. 11 СОГАЗ'!L35+'Прил. 11 СОГАЗ'!L38</f>
        <v>66693</v>
      </c>
      <c r="N45" s="58">
        <f>'Прил. 11 СОГАЗ'!M20+'Прил. 11 СОГАЗ'!M22+'Прил. 11 СОГАЗ'!M28+'Прил. 11 СОГАЗ'!M40+'Прил. 11 СОГАЗ'!M42+'Прил. 11 СОГАЗ'!M25+'Прил. 11 СОГАЗ'!M27+'Прил. 11 СОГАЗ'!M39+'Прил. 11 СОГАЗ'!M41+'Прил. 11 СОГАЗ'!M33+'Прил. 11 СОГАЗ'!M34+'Прил. 11 СОГАЗ'!M35+'Прил. 11 СОГАЗ'!M38</f>
        <v>68910</v>
      </c>
      <c r="O45" s="58">
        <f>'Прил. 11 СОГАЗ'!N20+'Прил. 11 СОГАЗ'!N22+'Прил. 11 СОГАЗ'!N28+'Прил. 11 СОГАЗ'!N40+'Прил. 11 СОГАЗ'!N42+'Прил. 11 СОГАЗ'!N25+'Прил. 11 СОГАЗ'!N27+'Прил. 11 СОГАЗ'!N39+'Прил. 11 СОГАЗ'!N41+'Прил. 11 СОГАЗ'!N33+'Прил. 11 СОГАЗ'!N34+'Прил. 11 СОГАЗ'!N35+'Прил. 11 СОГАЗ'!N38</f>
        <v>50505</v>
      </c>
      <c r="P45" s="58">
        <f>'Прил. 11 СОГАЗ'!O20+'Прил. 11 СОГАЗ'!O22+'Прил. 11 СОГАЗ'!O28+'Прил. 11 СОГАЗ'!O40+'Прил. 11 СОГАЗ'!O42+'Прил. 11 СОГАЗ'!O25+'Прил. 11 СОГАЗ'!O27+'Прил. 11 СОГАЗ'!O39+'Прил. 11 СОГАЗ'!O41+'Прил. 11 СОГАЗ'!O33+'Прил. 11 СОГАЗ'!O34+'Прил. 11 СОГАЗ'!O35+'Прил. 11 СОГАЗ'!O38</f>
        <v>55645</v>
      </c>
      <c r="Q45" s="58">
        <f>'Прил. 11 СОГАЗ'!P20+'Прил. 11 СОГАЗ'!P22+'Прил. 11 СОГАЗ'!P28+'Прил. 11 СОГАЗ'!P40+'Прил. 11 СОГАЗ'!P42+'Прил. 11 СОГАЗ'!P25+'Прил. 11 СОГАЗ'!P27+'Прил. 11 СОГАЗ'!P39+'Прил. 11 СОГАЗ'!P41+'Прил. 11 СОГАЗ'!P33+'Прил. 11 СОГАЗ'!P34+'Прил. 11 СОГАЗ'!P35+'Прил. 11 СОГАЗ'!P38</f>
        <v>20507</v>
      </c>
      <c r="R45" s="58">
        <f>'Прил. 11 СОГАЗ'!Q20+'Прил. 11 СОГАЗ'!Q22+'Прил. 11 СОГАЗ'!Q28+'Прил. 11 СОГАЗ'!Q40+'Прил. 11 СОГАЗ'!Q42+'Прил. 11 СОГАЗ'!Q25+'Прил. 11 СОГАЗ'!Q27+'Прил. 11 СОГАЗ'!Q39+'Прил. 11 СОГАЗ'!Q41+'Прил. 11 СОГАЗ'!Q33+'Прил. 11 СОГАЗ'!Q34+'Прил. 11 СОГАЗ'!Q35+'Прил. 11 СОГАЗ'!Q38</f>
        <v>43631</v>
      </c>
      <c r="U45" s="23"/>
      <c r="V45" s="23"/>
    </row>
    <row r="46" spans="1:22" s="22" customFormat="1" ht="17.100000000000001" customHeight="1">
      <c r="A46" s="24">
        <v>2</v>
      </c>
      <c r="B46" s="38" t="s">
        <v>62</v>
      </c>
      <c r="C46" s="25" t="s">
        <v>38</v>
      </c>
      <c r="D46" s="26">
        <f t="shared" si="4"/>
        <v>13341</v>
      </c>
      <c r="E46" s="27">
        <f t="shared" si="6"/>
        <v>6409</v>
      </c>
      <c r="F46" s="27">
        <f t="shared" si="7"/>
        <v>6932</v>
      </c>
      <c r="G46" s="26">
        <f>'Прил. 11 СОГАЗ'!F36</f>
        <v>60</v>
      </c>
      <c r="H46" s="26">
        <f>'Прил. 11 СОГАЗ'!G36</f>
        <v>45</v>
      </c>
      <c r="I46" s="26">
        <f>'Прил. 11 СОГАЗ'!H36</f>
        <v>231</v>
      </c>
      <c r="J46" s="26">
        <f>'Прил. 11 СОГАЗ'!I36</f>
        <v>196</v>
      </c>
      <c r="K46" s="26">
        <f>'Прил. 11 СОГАЗ'!J36</f>
        <v>1115</v>
      </c>
      <c r="L46" s="26">
        <f>'Прил. 11 СОГАЗ'!K36</f>
        <v>1021</v>
      </c>
      <c r="M46" s="26">
        <f>'Прил. 11 СОГАЗ'!L36</f>
        <v>2311</v>
      </c>
      <c r="N46" s="26">
        <f>'Прил. 11 СОГАЗ'!M36</f>
        <v>2185</v>
      </c>
      <c r="O46" s="26">
        <f>'Прил. 11 СОГАЗ'!N36</f>
        <v>1919</v>
      </c>
      <c r="P46" s="26">
        <f>'Прил. 11 СОГАЗ'!O36</f>
        <v>1951</v>
      </c>
      <c r="Q46" s="26">
        <f>'Прил. 11 СОГАЗ'!P36</f>
        <v>773</v>
      </c>
      <c r="R46" s="26">
        <f>'Прил. 11 СОГАЗ'!Q36</f>
        <v>1534</v>
      </c>
      <c r="U46" s="23"/>
      <c r="V46" s="23"/>
    </row>
    <row r="47" spans="1:22" s="22" customFormat="1" ht="17.100000000000001" customHeight="1">
      <c r="A47" s="24">
        <v>3</v>
      </c>
      <c r="B47" s="38" t="s">
        <v>63</v>
      </c>
      <c r="C47" s="25" t="s">
        <v>39</v>
      </c>
      <c r="D47" s="26">
        <f t="shared" si="4"/>
        <v>10330</v>
      </c>
      <c r="E47" s="27">
        <f t="shared" si="6"/>
        <v>4558</v>
      </c>
      <c r="F47" s="27">
        <f t="shared" si="7"/>
        <v>5772</v>
      </c>
      <c r="G47" s="26">
        <f>'Прил. 11 СОГАЗ'!F29+'Прил. 11 СОГАЗ'!F30+'Прил. 11 СОГАЗ'!F31</f>
        <v>16</v>
      </c>
      <c r="H47" s="26">
        <f>'Прил. 11 СОГАЗ'!G29+'Прил. 11 СОГАЗ'!G30+'Прил. 11 СОГАЗ'!G31</f>
        <v>21</v>
      </c>
      <c r="I47" s="26">
        <f>'Прил. 11 СОГАЗ'!H29+'Прил. 11 СОГАЗ'!H30+'Прил. 11 СОГАЗ'!H31</f>
        <v>124</v>
      </c>
      <c r="J47" s="26">
        <f>'Прил. 11 СОГАЗ'!I29+'Прил. 11 СОГАЗ'!I30+'Прил. 11 СОГАЗ'!I31</f>
        <v>117</v>
      </c>
      <c r="K47" s="26">
        <f>'Прил. 11 СОГАЗ'!J29+'Прил. 11 СОГАЗ'!J30+'Прил. 11 СОГАЗ'!J31</f>
        <v>1195</v>
      </c>
      <c r="L47" s="26">
        <f>'Прил. 11 СОГАЗ'!K29+'Прил. 11 СОГАЗ'!K30+'Прил. 11 СОГАЗ'!K31</f>
        <v>1125</v>
      </c>
      <c r="M47" s="26">
        <f>'Прил. 11 СОГАЗ'!L29+'Прил. 11 СОГАЗ'!L30+'Прил. 11 СОГАЗ'!L31</f>
        <v>1676</v>
      </c>
      <c r="N47" s="26">
        <f>'Прил. 11 СОГАЗ'!M29+'Прил. 11 СОГАЗ'!M30+'Прил. 11 СОГАЗ'!M31</f>
        <v>2264</v>
      </c>
      <c r="O47" s="26">
        <f>'Прил. 11 СОГАЗ'!N29+'Прил. 11 СОГАЗ'!N30+'Прил. 11 СОГАЗ'!N31</f>
        <v>1211</v>
      </c>
      <c r="P47" s="26">
        <f>'Прил. 11 СОГАЗ'!O29+'Прил. 11 СОГАЗ'!O30+'Прил. 11 СОГАЗ'!O31</f>
        <v>1618</v>
      </c>
      <c r="Q47" s="26">
        <f>'Прил. 11 СОГАЗ'!P29+'Прил. 11 СОГАЗ'!P30+'Прил. 11 СОГАЗ'!P31</f>
        <v>336</v>
      </c>
      <c r="R47" s="26">
        <f>'Прил. 11 СОГАЗ'!Q29+'Прил. 11 СОГАЗ'!Q30+'Прил. 11 СОГАЗ'!Q31</f>
        <v>627</v>
      </c>
      <c r="U47" s="23"/>
      <c r="V47" s="23"/>
    </row>
    <row r="48" spans="1:22" s="22" customFormat="1" ht="17.100000000000001" customHeight="1">
      <c r="A48" s="24">
        <v>4</v>
      </c>
      <c r="B48" s="38" t="s">
        <v>61</v>
      </c>
      <c r="C48" s="25" t="s">
        <v>37</v>
      </c>
      <c r="D48" s="26">
        <f t="shared" ref="D48" si="8">E48+F48</f>
        <v>1121</v>
      </c>
      <c r="E48" s="27">
        <f t="shared" ref="E48" si="9">G48+I48+K48+O48+Q48+M48</f>
        <v>481</v>
      </c>
      <c r="F48" s="27">
        <f t="shared" ref="F48" si="10">H48+J48+L48+P48+R48+N48</f>
        <v>640</v>
      </c>
      <c r="G48" s="26">
        <f>'Прил. 11 СОГАЗ'!F32+'Прил. 11 СОГАЗ'!F24</f>
        <v>9</v>
      </c>
      <c r="H48" s="26">
        <f>'Прил. 11 СОГАЗ'!G32+'Прил. 11 СОГАЗ'!G24</f>
        <v>11</v>
      </c>
      <c r="I48" s="26">
        <f>'Прил. 11 СОГАЗ'!H32+'Прил. 11 СОГАЗ'!H24</f>
        <v>31</v>
      </c>
      <c r="J48" s="26">
        <f>'Прил. 11 СОГАЗ'!I32+'Прил. 11 СОГАЗ'!I24</f>
        <v>29</v>
      </c>
      <c r="K48" s="26">
        <f>'Прил. 11 СОГАЗ'!J32+'Прил. 11 СОГАЗ'!J24</f>
        <v>78</v>
      </c>
      <c r="L48" s="26">
        <f>'Прил. 11 СОГАЗ'!K32+'Прил. 11 СОГАЗ'!K24</f>
        <v>79</v>
      </c>
      <c r="M48" s="26">
        <f>'Прил. 11 СОГАЗ'!L32+'Прил. 11 СОГАЗ'!L24</f>
        <v>180</v>
      </c>
      <c r="N48" s="26">
        <f>'Прил. 11 СОГАЗ'!M32+'Прил. 11 СОГАЗ'!M24</f>
        <v>257</v>
      </c>
      <c r="O48" s="26">
        <f>'Прил. 11 СОГАЗ'!N32+'Прил. 11 СОГАЗ'!N24</f>
        <v>135</v>
      </c>
      <c r="P48" s="26">
        <f>'Прил. 11 СОГАЗ'!O32+'Прил. 11 СОГАЗ'!O24</f>
        <v>196</v>
      </c>
      <c r="Q48" s="26">
        <f>'Прил. 11 СОГАЗ'!P32+'Прил. 11 СОГАЗ'!P24</f>
        <v>48</v>
      </c>
      <c r="R48" s="26">
        <f>'Прил. 11 СОГАЗ'!Q32+'Прил. 11 СОГАЗ'!Q24</f>
        <v>68</v>
      </c>
      <c r="U48" s="23"/>
      <c r="V48" s="23"/>
    </row>
    <row r="49" spans="1:18" s="30" customFormat="1" ht="17.100000000000001" customHeight="1">
      <c r="A49" s="39"/>
      <c r="B49" s="40"/>
      <c r="C49" s="41"/>
      <c r="D49" s="42"/>
      <c r="E49" s="43"/>
      <c r="F49" s="43"/>
      <c r="G49" s="43"/>
      <c r="H49" s="44"/>
      <c r="I49" s="43"/>
      <c r="J49" s="44"/>
      <c r="K49" s="44"/>
      <c r="L49" s="44"/>
      <c r="M49" s="44"/>
      <c r="N49" s="44"/>
      <c r="O49" s="44"/>
      <c r="P49" s="44"/>
      <c r="Q49" s="45"/>
      <c r="R49" s="45"/>
    </row>
    <row r="50" spans="1:18" s="30" customFormat="1" ht="17.100000000000001" customHeight="1">
      <c r="A50" s="39"/>
      <c r="B50" s="40"/>
      <c r="C50" s="25"/>
      <c r="D50" s="26"/>
      <c r="E50" s="27"/>
      <c r="F50" s="27"/>
      <c r="G50" s="27"/>
      <c r="H50" s="68"/>
      <c r="I50" s="27"/>
      <c r="J50" s="68"/>
      <c r="K50" s="68"/>
      <c r="L50" s="68"/>
      <c r="M50" s="68"/>
      <c r="N50" s="68"/>
      <c r="O50" s="68"/>
      <c r="P50" s="68"/>
      <c r="Q50" s="69"/>
      <c r="R50" s="69"/>
    </row>
    <row r="51" spans="1:18" s="18" customFormat="1" ht="5.25" customHeight="1">
      <c r="A51" s="31"/>
      <c r="B51" s="31"/>
      <c r="C51" s="32"/>
      <c r="D51" s="32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1:18" s="18" customFormat="1" ht="11.25" customHeight="1">
      <c r="A52" s="31"/>
      <c r="B52" s="31"/>
      <c r="C52" s="32"/>
      <c r="D52" s="32"/>
    </row>
    <row r="53" spans="1:18" s="35" customFormat="1">
      <c r="A53" s="34" t="s">
        <v>125</v>
      </c>
      <c r="B53" s="34"/>
      <c r="E53" s="80"/>
      <c r="F53" s="80"/>
      <c r="G53" s="73"/>
      <c r="H53" s="73"/>
      <c r="I53" s="73"/>
      <c r="J53" s="73"/>
      <c r="K53" s="73"/>
      <c r="L53" s="73"/>
      <c r="M53" s="73"/>
      <c r="N53" s="73"/>
      <c r="O53" s="73"/>
    </row>
    <row r="54" spans="1:18" s="35" customFormat="1" ht="13.5" customHeight="1">
      <c r="E54" s="71" t="s">
        <v>43</v>
      </c>
      <c r="F54" s="71"/>
      <c r="G54" s="72" t="s">
        <v>44</v>
      </c>
      <c r="H54" s="72"/>
      <c r="I54" s="72"/>
      <c r="J54" s="72"/>
      <c r="K54" s="72"/>
      <c r="L54" s="72"/>
      <c r="M54" s="72"/>
      <c r="N54" s="72"/>
      <c r="O54" s="72"/>
    </row>
    <row r="55" spans="1:18" s="35" customFormat="1" ht="22.5" customHeight="1">
      <c r="A55" s="12" t="s">
        <v>45</v>
      </c>
      <c r="B55" s="12"/>
    </row>
    <row r="56" spans="1:18" s="35" customFormat="1" ht="21" customHeight="1">
      <c r="A56" s="73" t="s">
        <v>125</v>
      </c>
      <c r="B56" s="73"/>
      <c r="C56" s="73"/>
      <c r="D56" s="73"/>
      <c r="E56" s="80"/>
      <c r="F56" s="80"/>
      <c r="G56" s="73"/>
      <c r="H56" s="73"/>
      <c r="I56" s="73"/>
      <c r="J56" s="73"/>
      <c r="K56" s="73"/>
      <c r="L56" s="73"/>
      <c r="M56" s="73"/>
      <c r="N56" s="73"/>
      <c r="O56" s="73"/>
    </row>
    <row r="57" spans="1:18" s="36" customFormat="1" ht="12">
      <c r="A57" s="72" t="s">
        <v>46</v>
      </c>
      <c r="B57" s="72"/>
      <c r="C57" s="72"/>
      <c r="D57" s="72"/>
      <c r="E57" s="71" t="s">
        <v>43</v>
      </c>
      <c r="F57" s="71"/>
      <c r="G57" s="72" t="s">
        <v>44</v>
      </c>
      <c r="H57" s="72"/>
      <c r="I57" s="72"/>
      <c r="J57" s="72"/>
      <c r="K57" s="72"/>
      <c r="L57" s="72"/>
      <c r="M57" s="72"/>
      <c r="N57" s="72"/>
      <c r="O57" s="72"/>
    </row>
  </sheetData>
  <mergeCells count="29">
    <mergeCell ref="M16:P16"/>
    <mergeCell ref="M17:N17"/>
    <mergeCell ref="O17:P17"/>
    <mergeCell ref="A57:D57"/>
    <mergeCell ref="E57:F57"/>
    <mergeCell ref="G57:O57"/>
    <mergeCell ref="E53:F53"/>
    <mergeCell ref="G53:O53"/>
    <mergeCell ref="E54:F54"/>
    <mergeCell ref="G54:O54"/>
    <mergeCell ref="A56:D56"/>
    <mergeCell ref="E56:F56"/>
    <mergeCell ref="G56:O56"/>
    <mergeCell ref="A8:R8"/>
    <mergeCell ref="A9:R9"/>
    <mergeCell ref="D12:P12"/>
    <mergeCell ref="D13:P13"/>
    <mergeCell ref="E15:F17"/>
    <mergeCell ref="G10:J10"/>
    <mergeCell ref="B15:B18"/>
    <mergeCell ref="G17:H17"/>
    <mergeCell ref="K17:L17"/>
    <mergeCell ref="I17:J17"/>
    <mergeCell ref="G15:R15"/>
    <mergeCell ref="G16:L16"/>
    <mergeCell ref="Q16:R16"/>
    <mergeCell ref="A15:A18"/>
    <mergeCell ref="D15:D18"/>
    <mergeCell ref="C15:C18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1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V57"/>
  <sheetViews>
    <sheetView zoomScale="63" zoomScaleNormal="63" workbookViewId="0">
      <pane xSplit="3" ySplit="19" topLeftCell="D20" activePane="bottomRight" state="frozen"/>
      <selection activeCell="G11" sqref="G11"/>
      <selection pane="topRight" activeCell="G11" sqref="G11"/>
      <selection pane="bottomLeft" activeCell="G11" sqref="G11"/>
      <selection pane="bottomRight" activeCell="A57" sqref="A57:D57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8" width="11.7109375" style="3" customWidth="1"/>
    <col min="19" max="20" width="9.140625" style="3"/>
    <col min="21" max="22" width="9.140625" style="5"/>
    <col min="23" max="16384" width="9.140625" style="3"/>
  </cols>
  <sheetData>
    <row r="1" spans="1:18" ht="15" customHeight="1">
      <c r="C1" s="2"/>
      <c r="L1" s="4" t="s">
        <v>0</v>
      </c>
      <c r="M1" s="4"/>
      <c r="N1" s="4"/>
    </row>
    <row r="2" spans="1:18" ht="15" customHeight="1">
      <c r="C2" s="6"/>
      <c r="L2" s="4" t="s">
        <v>1</v>
      </c>
      <c r="M2" s="4"/>
      <c r="N2" s="4"/>
    </row>
    <row r="3" spans="1:18" ht="15" customHeight="1">
      <c r="C3" s="7"/>
      <c r="L3" s="4" t="s">
        <v>2</v>
      </c>
      <c r="M3" s="4"/>
      <c r="N3" s="4"/>
    </row>
    <row r="4" spans="1:18" ht="15" customHeight="1">
      <c r="L4" s="4" t="s">
        <v>3</v>
      </c>
      <c r="M4" s="4"/>
      <c r="N4" s="4"/>
    </row>
    <row r="5" spans="1:18" ht="15" customHeight="1">
      <c r="L5" s="4" t="s">
        <v>4</v>
      </c>
      <c r="M5" s="4"/>
      <c r="N5" s="4"/>
    </row>
    <row r="6" spans="1:18" ht="24" customHeight="1">
      <c r="L6" s="46" t="s">
        <v>118</v>
      </c>
      <c r="M6" s="46"/>
      <c r="N6" s="46"/>
    </row>
    <row r="7" spans="1:18" ht="9.75" customHeight="1">
      <c r="L7" s="8"/>
      <c r="M7" s="8"/>
      <c r="N7" s="8"/>
      <c r="O7" s="8"/>
      <c r="P7" s="8"/>
      <c r="Q7" s="8"/>
      <c r="R7" s="8"/>
    </row>
    <row r="8" spans="1:18" s="9" customFormat="1" ht="20.25">
      <c r="A8" s="89" t="s">
        <v>5</v>
      </c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</row>
    <row r="9" spans="1:18" s="9" customFormat="1" ht="39" customHeight="1">
      <c r="A9" s="90" t="s">
        <v>6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</row>
    <row r="10" spans="1:18" s="9" customFormat="1" ht="20.25">
      <c r="F10" s="10" t="s">
        <v>7</v>
      </c>
      <c r="G10" s="102" t="s">
        <v>123</v>
      </c>
      <c r="H10" s="102"/>
      <c r="I10" s="102"/>
      <c r="J10" s="102"/>
      <c r="O10" s="11"/>
    </row>
    <row r="11" spans="1:18" ht="6.75" customHeight="1">
      <c r="L11" s="8"/>
      <c r="M11" s="8"/>
      <c r="N11" s="8"/>
      <c r="O11" s="8"/>
      <c r="P11" s="8"/>
      <c r="Q11" s="8"/>
      <c r="R11" s="8"/>
    </row>
    <row r="12" spans="1:18" s="12" customFormat="1">
      <c r="D12" s="91" t="s">
        <v>71</v>
      </c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</row>
    <row r="13" spans="1:18" s="13" customFormat="1" ht="15.75">
      <c r="D13" s="92" t="s">
        <v>8</v>
      </c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</row>
    <row r="14" spans="1:18" ht="4.5" customHeight="1">
      <c r="L14" s="8"/>
      <c r="M14" s="8"/>
      <c r="N14" s="8"/>
      <c r="O14" s="8"/>
      <c r="P14" s="8"/>
      <c r="Q14" s="8"/>
      <c r="R14" s="8"/>
    </row>
    <row r="15" spans="1:18" s="14" customFormat="1" ht="18.75" customHeight="1">
      <c r="A15" s="93" t="s">
        <v>9</v>
      </c>
      <c r="B15" s="86" t="s">
        <v>47</v>
      </c>
      <c r="C15" s="93" t="s">
        <v>10</v>
      </c>
      <c r="D15" s="93" t="s">
        <v>11</v>
      </c>
      <c r="E15" s="74" t="s">
        <v>12</v>
      </c>
      <c r="F15" s="75"/>
      <c r="G15" s="96" t="s">
        <v>13</v>
      </c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8"/>
    </row>
    <row r="16" spans="1:18" s="14" customFormat="1" ht="35.25" customHeight="1">
      <c r="A16" s="94"/>
      <c r="B16" s="87"/>
      <c r="C16" s="94"/>
      <c r="D16" s="94"/>
      <c r="E16" s="76"/>
      <c r="F16" s="77"/>
      <c r="G16" s="81" t="s">
        <v>14</v>
      </c>
      <c r="H16" s="82"/>
      <c r="I16" s="82"/>
      <c r="J16" s="82"/>
      <c r="K16" s="82"/>
      <c r="L16" s="83"/>
      <c r="M16" s="81" t="s">
        <v>15</v>
      </c>
      <c r="N16" s="82"/>
      <c r="O16" s="82"/>
      <c r="P16" s="83"/>
      <c r="Q16" s="84" t="s">
        <v>16</v>
      </c>
      <c r="R16" s="85"/>
    </row>
    <row r="17" spans="1:22" s="14" customFormat="1" ht="31.5" customHeight="1">
      <c r="A17" s="94"/>
      <c r="B17" s="87"/>
      <c r="C17" s="94"/>
      <c r="D17" s="94"/>
      <c r="E17" s="78"/>
      <c r="F17" s="79"/>
      <c r="G17" s="84" t="s">
        <v>17</v>
      </c>
      <c r="H17" s="85"/>
      <c r="I17" s="84" t="s">
        <v>18</v>
      </c>
      <c r="J17" s="85"/>
      <c r="K17" s="84" t="s">
        <v>19</v>
      </c>
      <c r="L17" s="85"/>
      <c r="M17" s="100" t="s">
        <v>121</v>
      </c>
      <c r="N17" s="101" t="s">
        <v>111</v>
      </c>
      <c r="O17" s="100" t="s">
        <v>120</v>
      </c>
      <c r="P17" s="101" t="s">
        <v>111</v>
      </c>
      <c r="Q17" s="15" t="s">
        <v>112</v>
      </c>
      <c r="R17" s="15" t="s">
        <v>113</v>
      </c>
    </row>
    <row r="18" spans="1:22" s="14" customFormat="1">
      <c r="A18" s="95"/>
      <c r="B18" s="88"/>
      <c r="C18" s="95"/>
      <c r="D18" s="95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  <c r="Q18" s="16" t="s">
        <v>20</v>
      </c>
      <c r="R18" s="16" t="s">
        <v>21</v>
      </c>
    </row>
    <row r="19" spans="1:22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</row>
    <row r="20" spans="1:22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253997</v>
      </c>
      <c r="E20" s="21">
        <f>G20+I20+K20+O20+Q20+M20</f>
        <v>115965</v>
      </c>
      <c r="F20" s="21">
        <f>H20+J20+L20+P20+R20+N20</f>
        <v>138032</v>
      </c>
      <c r="G20" s="21">
        <f t="shared" ref="G20:R20" si="1">SUM(G21:G43)</f>
        <v>866</v>
      </c>
      <c r="H20" s="21">
        <f t="shared" si="1"/>
        <v>876</v>
      </c>
      <c r="I20" s="21">
        <f t="shared" si="1"/>
        <v>4438</v>
      </c>
      <c r="J20" s="21">
        <f t="shared" si="1"/>
        <v>4219</v>
      </c>
      <c r="K20" s="21">
        <f t="shared" si="1"/>
        <v>21859</v>
      </c>
      <c r="L20" s="21">
        <f t="shared" si="1"/>
        <v>20501</v>
      </c>
      <c r="M20" s="21">
        <f t="shared" si="1"/>
        <v>44976</v>
      </c>
      <c r="N20" s="21">
        <f t="shared" si="1"/>
        <v>47026</v>
      </c>
      <c r="O20" s="21">
        <f t="shared" si="1"/>
        <v>30911</v>
      </c>
      <c r="P20" s="21">
        <f t="shared" si="1"/>
        <v>35674</v>
      </c>
      <c r="Q20" s="21">
        <f t="shared" si="1"/>
        <v>12915</v>
      </c>
      <c r="R20" s="21">
        <f t="shared" si="1"/>
        <v>29736</v>
      </c>
      <c r="U20" s="23"/>
      <c r="V20" s="23"/>
    </row>
    <row r="21" spans="1:22" s="28" customFormat="1" ht="17.100000000000001" customHeight="1">
      <c r="A21" s="24">
        <v>1</v>
      </c>
      <c r="B21" s="38" t="s">
        <v>48</v>
      </c>
      <c r="C21" s="25" t="s">
        <v>24</v>
      </c>
      <c r="D21" s="26">
        <f t="shared" si="0"/>
        <v>426</v>
      </c>
      <c r="E21" s="27">
        <f>G21+I21+K21+O21+Q21+M21</f>
        <v>98</v>
      </c>
      <c r="F21" s="27">
        <f>H21+J21+L21+P21+R21+N21</f>
        <v>328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41</v>
      </c>
      <c r="N21" s="27">
        <v>153</v>
      </c>
      <c r="O21" s="27">
        <v>38</v>
      </c>
      <c r="P21" s="27">
        <v>148</v>
      </c>
      <c r="Q21" s="27">
        <v>19</v>
      </c>
      <c r="R21" s="27">
        <v>27</v>
      </c>
      <c r="U21" s="29"/>
      <c r="V21" s="29"/>
    </row>
    <row r="22" spans="1:22" s="28" customFormat="1" ht="17.100000000000001" customHeight="1">
      <c r="A22" s="24">
        <v>2</v>
      </c>
      <c r="B22" s="38" t="s">
        <v>49</v>
      </c>
      <c r="C22" s="25" t="s">
        <v>25</v>
      </c>
      <c r="D22" s="26">
        <f t="shared" si="0"/>
        <v>27537</v>
      </c>
      <c r="E22" s="27">
        <f t="shared" ref="E22:E43" si="2">G22+I22+K22+O22+Q22+M22</f>
        <v>12461</v>
      </c>
      <c r="F22" s="27">
        <f t="shared" ref="F22:F43" si="3">H22+J22+L22+P22+R22+N22</f>
        <v>15076</v>
      </c>
      <c r="G22" s="27">
        <v>10</v>
      </c>
      <c r="H22" s="27">
        <v>2</v>
      </c>
      <c r="I22" s="27">
        <v>83</v>
      </c>
      <c r="J22" s="27">
        <v>93</v>
      </c>
      <c r="K22" s="27">
        <v>2531</v>
      </c>
      <c r="L22" s="27">
        <v>2349</v>
      </c>
      <c r="M22" s="27">
        <v>5398</v>
      </c>
      <c r="N22" s="27">
        <v>4643</v>
      </c>
      <c r="O22" s="27">
        <v>2908</v>
      </c>
      <c r="P22" s="27">
        <v>3604</v>
      </c>
      <c r="Q22" s="27">
        <v>1531</v>
      </c>
      <c r="R22" s="27">
        <v>4385</v>
      </c>
      <c r="U22" s="29"/>
      <c r="V22" s="29"/>
    </row>
    <row r="23" spans="1:22" s="28" customFormat="1" ht="17.100000000000001" customHeight="1">
      <c r="A23" s="24">
        <v>3</v>
      </c>
      <c r="B23" s="38" t="s">
        <v>50</v>
      </c>
      <c r="C23" s="25" t="s">
        <v>26</v>
      </c>
      <c r="D23" s="26">
        <f t="shared" si="0"/>
        <v>37518</v>
      </c>
      <c r="E23" s="27">
        <f t="shared" si="2"/>
        <v>16740</v>
      </c>
      <c r="F23" s="27">
        <f t="shared" si="3"/>
        <v>20778</v>
      </c>
      <c r="G23" s="27">
        <v>124</v>
      </c>
      <c r="H23" s="27">
        <v>104</v>
      </c>
      <c r="I23" s="27">
        <v>675</v>
      </c>
      <c r="J23" s="27">
        <v>651</v>
      </c>
      <c r="K23" s="27">
        <v>3389</v>
      </c>
      <c r="L23" s="27">
        <v>3134</v>
      </c>
      <c r="M23" s="27">
        <v>5523</v>
      </c>
      <c r="N23" s="27">
        <v>5775</v>
      </c>
      <c r="O23" s="27">
        <v>4545</v>
      </c>
      <c r="P23" s="27">
        <v>5478</v>
      </c>
      <c r="Q23" s="27">
        <v>2484</v>
      </c>
      <c r="R23" s="27">
        <v>5636</v>
      </c>
      <c r="U23" s="29"/>
      <c r="V23" s="29"/>
    </row>
    <row r="24" spans="1:22" s="28" customFormat="1" ht="17.100000000000001" customHeight="1">
      <c r="A24" s="24">
        <v>4</v>
      </c>
      <c r="B24" s="38" t="s">
        <v>51</v>
      </c>
      <c r="C24" s="25" t="s">
        <v>27</v>
      </c>
      <c r="D24" s="26">
        <f t="shared" si="0"/>
        <v>6140</v>
      </c>
      <c r="E24" s="27">
        <f t="shared" si="2"/>
        <v>3006</v>
      </c>
      <c r="F24" s="27">
        <f t="shared" si="3"/>
        <v>3134</v>
      </c>
      <c r="G24" s="27">
        <v>13</v>
      </c>
      <c r="H24" s="27">
        <v>18</v>
      </c>
      <c r="I24" s="27">
        <v>113</v>
      </c>
      <c r="J24" s="27">
        <v>117</v>
      </c>
      <c r="K24" s="27">
        <v>600</v>
      </c>
      <c r="L24" s="27">
        <v>551</v>
      </c>
      <c r="M24" s="27">
        <v>1193</v>
      </c>
      <c r="N24" s="27">
        <v>1231</v>
      </c>
      <c r="O24" s="27">
        <v>899</v>
      </c>
      <c r="P24" s="27">
        <v>871</v>
      </c>
      <c r="Q24" s="27">
        <v>188</v>
      </c>
      <c r="R24" s="27">
        <v>346</v>
      </c>
      <c r="U24" s="29"/>
      <c r="V24" s="29"/>
    </row>
    <row r="25" spans="1:22" s="28" customFormat="1" ht="17.100000000000001" customHeight="1">
      <c r="A25" s="24">
        <v>5</v>
      </c>
      <c r="B25" s="38" t="s">
        <v>52</v>
      </c>
      <c r="C25" s="25" t="s">
        <v>28</v>
      </c>
      <c r="D25" s="26">
        <f t="shared" si="0"/>
        <v>7837</v>
      </c>
      <c r="E25" s="27">
        <f t="shared" si="2"/>
        <v>3616</v>
      </c>
      <c r="F25" s="27">
        <f t="shared" si="3"/>
        <v>4221</v>
      </c>
      <c r="G25" s="27">
        <v>25</v>
      </c>
      <c r="H25" s="27">
        <v>26</v>
      </c>
      <c r="I25" s="27">
        <v>110</v>
      </c>
      <c r="J25" s="27">
        <v>123</v>
      </c>
      <c r="K25" s="27">
        <v>649</v>
      </c>
      <c r="L25" s="27">
        <v>614</v>
      </c>
      <c r="M25" s="27">
        <v>1289</v>
      </c>
      <c r="N25" s="27">
        <v>1119</v>
      </c>
      <c r="O25" s="27">
        <v>1055</v>
      </c>
      <c r="P25" s="27">
        <v>1177</v>
      </c>
      <c r="Q25" s="27">
        <v>488</v>
      </c>
      <c r="R25" s="27">
        <v>1162</v>
      </c>
      <c r="U25" s="29"/>
      <c r="V25" s="29"/>
    </row>
    <row r="26" spans="1:22" s="28" customFormat="1" ht="17.100000000000001" customHeight="1">
      <c r="A26" s="24">
        <v>6</v>
      </c>
      <c r="B26" s="38" t="s">
        <v>53</v>
      </c>
      <c r="C26" s="25" t="s">
        <v>29</v>
      </c>
      <c r="D26" s="26">
        <f t="shared" si="0"/>
        <v>41507</v>
      </c>
      <c r="E26" s="27">
        <f t="shared" si="2"/>
        <v>18808</v>
      </c>
      <c r="F26" s="27">
        <f t="shared" si="3"/>
        <v>22699</v>
      </c>
      <c r="G26" s="27">
        <v>140</v>
      </c>
      <c r="H26" s="27">
        <v>164</v>
      </c>
      <c r="I26" s="27">
        <v>885</v>
      </c>
      <c r="J26" s="27">
        <v>770</v>
      </c>
      <c r="K26" s="27">
        <v>3399</v>
      </c>
      <c r="L26" s="27">
        <v>3093</v>
      </c>
      <c r="M26" s="27">
        <v>7346</v>
      </c>
      <c r="N26" s="27">
        <v>7127</v>
      </c>
      <c r="O26" s="27">
        <v>4735</v>
      </c>
      <c r="P26" s="27">
        <v>5821</v>
      </c>
      <c r="Q26" s="27">
        <v>2303</v>
      </c>
      <c r="R26" s="27">
        <v>5724</v>
      </c>
      <c r="U26" s="29"/>
      <c r="V26" s="29"/>
    </row>
    <row r="27" spans="1:22" s="28" customFormat="1" ht="17.100000000000001" customHeight="1">
      <c r="A27" s="24">
        <v>7</v>
      </c>
      <c r="B27" s="38" t="s">
        <v>54</v>
      </c>
      <c r="C27" s="25" t="s">
        <v>30</v>
      </c>
      <c r="D27" s="26">
        <f t="shared" si="0"/>
        <v>15531</v>
      </c>
      <c r="E27" s="27">
        <f t="shared" si="2"/>
        <v>6765</v>
      </c>
      <c r="F27" s="27">
        <f t="shared" si="3"/>
        <v>8766</v>
      </c>
      <c r="G27" s="27">
        <v>100</v>
      </c>
      <c r="H27" s="27">
        <v>90</v>
      </c>
      <c r="I27" s="27">
        <v>425</v>
      </c>
      <c r="J27" s="27">
        <v>391</v>
      </c>
      <c r="K27" s="27">
        <v>1384</v>
      </c>
      <c r="L27" s="27">
        <v>1264</v>
      </c>
      <c r="M27" s="27">
        <v>2580</v>
      </c>
      <c r="N27" s="27">
        <v>3017</v>
      </c>
      <c r="O27" s="27">
        <v>1580</v>
      </c>
      <c r="P27" s="27">
        <v>2049</v>
      </c>
      <c r="Q27" s="27">
        <v>696</v>
      </c>
      <c r="R27" s="27">
        <v>1955</v>
      </c>
      <c r="U27" s="29"/>
      <c r="V27" s="29"/>
    </row>
    <row r="28" spans="1:22" s="28" customFormat="1" ht="17.100000000000001" customHeight="1">
      <c r="A28" s="24">
        <v>8</v>
      </c>
      <c r="B28" s="38" t="s">
        <v>55</v>
      </c>
      <c r="C28" s="25" t="s">
        <v>31</v>
      </c>
      <c r="D28" s="26">
        <f t="shared" si="0"/>
        <v>356</v>
      </c>
      <c r="E28" s="27">
        <f t="shared" si="2"/>
        <v>248</v>
      </c>
      <c r="F28" s="27">
        <f t="shared" si="3"/>
        <v>108</v>
      </c>
      <c r="G28" s="27">
        <v>1</v>
      </c>
      <c r="H28" s="27">
        <v>0</v>
      </c>
      <c r="I28" s="27">
        <v>9</v>
      </c>
      <c r="J28" s="27">
        <v>4</v>
      </c>
      <c r="K28" s="27">
        <v>30</v>
      </c>
      <c r="L28" s="27">
        <v>29</v>
      </c>
      <c r="M28" s="27">
        <v>117</v>
      </c>
      <c r="N28" s="27">
        <v>47</v>
      </c>
      <c r="O28" s="27">
        <v>73</v>
      </c>
      <c r="P28" s="27">
        <v>24</v>
      </c>
      <c r="Q28" s="27">
        <v>18</v>
      </c>
      <c r="R28" s="27">
        <v>4</v>
      </c>
      <c r="U28" s="29"/>
      <c r="V28" s="29"/>
    </row>
    <row r="29" spans="1:22" s="28" customFormat="1" ht="17.100000000000001" customHeight="1">
      <c r="A29" s="24">
        <v>9</v>
      </c>
      <c r="B29" s="38" t="s">
        <v>56</v>
      </c>
      <c r="C29" s="25" t="s">
        <v>32</v>
      </c>
      <c r="D29" s="26">
        <f t="shared" si="0"/>
        <v>17485</v>
      </c>
      <c r="E29" s="27">
        <f t="shared" si="2"/>
        <v>7651</v>
      </c>
      <c r="F29" s="27">
        <f t="shared" si="3"/>
        <v>9834</v>
      </c>
      <c r="G29" s="27">
        <v>15</v>
      </c>
      <c r="H29" s="27">
        <v>10</v>
      </c>
      <c r="I29" s="27">
        <v>111</v>
      </c>
      <c r="J29" s="27">
        <v>124</v>
      </c>
      <c r="K29" s="27">
        <v>1945</v>
      </c>
      <c r="L29" s="27">
        <v>1935</v>
      </c>
      <c r="M29" s="27">
        <v>3072</v>
      </c>
      <c r="N29" s="27">
        <v>3768</v>
      </c>
      <c r="O29" s="27">
        <v>1836</v>
      </c>
      <c r="P29" s="27">
        <v>2532</v>
      </c>
      <c r="Q29" s="27">
        <v>672</v>
      </c>
      <c r="R29" s="27">
        <v>1465</v>
      </c>
      <c r="U29" s="29"/>
      <c r="V29" s="29"/>
    </row>
    <row r="30" spans="1:22" s="28" customFormat="1" ht="17.100000000000001" customHeight="1">
      <c r="A30" s="24">
        <v>10</v>
      </c>
      <c r="B30" s="38" t="s">
        <v>57</v>
      </c>
      <c r="C30" s="25" t="s">
        <v>33</v>
      </c>
      <c r="D30" s="26">
        <f t="shared" si="0"/>
        <v>23456</v>
      </c>
      <c r="E30" s="27">
        <f t="shared" si="2"/>
        <v>10684</v>
      </c>
      <c r="F30" s="27">
        <f t="shared" si="3"/>
        <v>12772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5444</v>
      </c>
      <c r="N30" s="27">
        <v>6037</v>
      </c>
      <c r="O30" s="27">
        <v>3886</v>
      </c>
      <c r="P30" s="27">
        <v>4108</v>
      </c>
      <c r="Q30" s="27">
        <v>1354</v>
      </c>
      <c r="R30" s="27">
        <v>2627</v>
      </c>
      <c r="U30" s="29"/>
      <c r="V30" s="29"/>
    </row>
    <row r="31" spans="1:22" s="28" customFormat="1" ht="17.100000000000001" customHeight="1">
      <c r="A31" s="24">
        <v>11</v>
      </c>
      <c r="B31" s="38" t="s">
        <v>110</v>
      </c>
      <c r="C31" s="25" t="s">
        <v>109</v>
      </c>
      <c r="D31" s="26">
        <f t="shared" si="0"/>
        <v>21970</v>
      </c>
      <c r="E31" s="27">
        <f t="shared" si="2"/>
        <v>9888</v>
      </c>
      <c r="F31" s="27">
        <f t="shared" si="3"/>
        <v>12082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4940</v>
      </c>
      <c r="N31" s="27">
        <v>4983</v>
      </c>
      <c r="O31" s="27">
        <v>3614</v>
      </c>
      <c r="P31" s="27">
        <v>4034</v>
      </c>
      <c r="Q31" s="27">
        <v>1334</v>
      </c>
      <c r="R31" s="27">
        <v>3065</v>
      </c>
      <c r="U31" s="29"/>
      <c r="V31" s="29"/>
    </row>
    <row r="32" spans="1:22" s="28" customFormat="1" ht="17.100000000000001" customHeight="1">
      <c r="A32" s="24">
        <v>12</v>
      </c>
      <c r="B32" s="38" t="s">
        <v>58</v>
      </c>
      <c r="C32" s="25" t="s">
        <v>34</v>
      </c>
      <c r="D32" s="26">
        <f t="shared" si="0"/>
        <v>4439</v>
      </c>
      <c r="E32" s="27">
        <f t="shared" si="2"/>
        <v>2237</v>
      </c>
      <c r="F32" s="27">
        <f t="shared" si="3"/>
        <v>2202</v>
      </c>
      <c r="G32" s="27">
        <v>88</v>
      </c>
      <c r="H32" s="27">
        <v>91</v>
      </c>
      <c r="I32" s="27">
        <v>393</v>
      </c>
      <c r="J32" s="27">
        <v>386</v>
      </c>
      <c r="K32" s="27">
        <v>1756</v>
      </c>
      <c r="L32" s="27">
        <v>1725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U32" s="29"/>
      <c r="V32" s="29"/>
    </row>
    <row r="33" spans="1:22" s="28" customFormat="1" ht="17.100000000000001" customHeight="1">
      <c r="A33" s="24">
        <v>13</v>
      </c>
      <c r="B33" s="38" t="s">
        <v>59</v>
      </c>
      <c r="C33" s="25" t="s">
        <v>35</v>
      </c>
      <c r="D33" s="26">
        <f t="shared" si="0"/>
        <v>3197</v>
      </c>
      <c r="E33" s="27">
        <f t="shared" si="2"/>
        <v>1607</v>
      </c>
      <c r="F33" s="27">
        <f t="shared" si="3"/>
        <v>1590</v>
      </c>
      <c r="G33" s="27">
        <v>59</v>
      </c>
      <c r="H33" s="27">
        <v>66</v>
      </c>
      <c r="I33" s="27">
        <v>293</v>
      </c>
      <c r="J33" s="27">
        <v>298</v>
      </c>
      <c r="K33" s="27">
        <v>1255</v>
      </c>
      <c r="L33" s="27">
        <v>1226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U33" s="29"/>
      <c r="V33" s="29"/>
    </row>
    <row r="34" spans="1:22" s="28" customFormat="1" ht="17.100000000000001" customHeight="1">
      <c r="A34" s="24">
        <v>14</v>
      </c>
      <c r="B34" s="38" t="s">
        <v>60</v>
      </c>
      <c r="C34" s="25" t="s">
        <v>36</v>
      </c>
      <c r="D34" s="26">
        <f t="shared" si="0"/>
        <v>3167</v>
      </c>
      <c r="E34" s="27">
        <f t="shared" si="2"/>
        <v>1621</v>
      </c>
      <c r="F34" s="27">
        <f t="shared" si="3"/>
        <v>1546</v>
      </c>
      <c r="G34" s="27">
        <v>68</v>
      </c>
      <c r="H34" s="27">
        <v>71</v>
      </c>
      <c r="I34" s="27">
        <v>288</v>
      </c>
      <c r="J34" s="27">
        <v>261</v>
      </c>
      <c r="K34" s="27">
        <v>1265</v>
      </c>
      <c r="L34" s="27">
        <v>1214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U34" s="29"/>
      <c r="V34" s="29"/>
    </row>
    <row r="35" spans="1:22" s="28" customFormat="1" ht="17.100000000000001" customHeight="1">
      <c r="A35" s="24">
        <v>15</v>
      </c>
      <c r="B35" s="38" t="s">
        <v>61</v>
      </c>
      <c r="C35" s="25" t="s">
        <v>37</v>
      </c>
      <c r="D35" s="26">
        <f t="shared" si="0"/>
        <v>8504</v>
      </c>
      <c r="E35" s="27">
        <f t="shared" si="2"/>
        <v>3844</v>
      </c>
      <c r="F35" s="27">
        <f t="shared" si="3"/>
        <v>4660</v>
      </c>
      <c r="G35" s="27">
        <v>27</v>
      </c>
      <c r="H35" s="27">
        <v>27</v>
      </c>
      <c r="I35" s="27">
        <v>192</v>
      </c>
      <c r="J35" s="27">
        <v>204</v>
      </c>
      <c r="K35" s="27">
        <v>836</v>
      </c>
      <c r="L35" s="27">
        <v>762</v>
      </c>
      <c r="M35" s="27">
        <v>1167</v>
      </c>
      <c r="N35" s="27">
        <v>1818</v>
      </c>
      <c r="O35" s="27">
        <v>1195</v>
      </c>
      <c r="P35" s="27">
        <v>1334</v>
      </c>
      <c r="Q35" s="27">
        <v>427</v>
      </c>
      <c r="R35" s="27">
        <v>515</v>
      </c>
      <c r="U35" s="29"/>
      <c r="V35" s="29"/>
    </row>
    <row r="36" spans="1:22" s="28" customFormat="1" ht="17.100000000000001" customHeight="1">
      <c r="A36" s="24">
        <v>16</v>
      </c>
      <c r="B36" s="38" t="s">
        <v>62</v>
      </c>
      <c r="C36" s="25" t="s">
        <v>38</v>
      </c>
      <c r="D36" s="26">
        <f t="shared" si="0"/>
        <v>2335</v>
      </c>
      <c r="E36" s="27">
        <f t="shared" si="2"/>
        <v>996</v>
      </c>
      <c r="F36" s="27">
        <f t="shared" si="3"/>
        <v>1339</v>
      </c>
      <c r="G36" s="27">
        <v>0</v>
      </c>
      <c r="H36" s="27">
        <v>0</v>
      </c>
      <c r="I36" s="27">
        <v>6</v>
      </c>
      <c r="J36" s="27">
        <v>4</v>
      </c>
      <c r="K36" s="27">
        <v>194</v>
      </c>
      <c r="L36" s="27">
        <v>139</v>
      </c>
      <c r="M36" s="27">
        <v>443</v>
      </c>
      <c r="N36" s="27">
        <v>446</v>
      </c>
      <c r="O36" s="27">
        <v>230</v>
      </c>
      <c r="P36" s="27">
        <v>375</v>
      </c>
      <c r="Q36" s="27">
        <v>123</v>
      </c>
      <c r="R36" s="27">
        <v>375</v>
      </c>
      <c r="U36" s="29"/>
      <c r="V36" s="29"/>
    </row>
    <row r="37" spans="1:22" s="28" customFormat="1" ht="17.100000000000001" customHeight="1">
      <c r="A37" s="24">
        <v>17</v>
      </c>
      <c r="B37" s="38" t="s">
        <v>63</v>
      </c>
      <c r="C37" s="25" t="s">
        <v>39</v>
      </c>
      <c r="D37" s="26">
        <f t="shared" si="0"/>
        <v>21334</v>
      </c>
      <c r="E37" s="27">
        <f t="shared" si="2"/>
        <v>9468</v>
      </c>
      <c r="F37" s="27">
        <f t="shared" si="3"/>
        <v>11866</v>
      </c>
      <c r="G37" s="27">
        <v>160</v>
      </c>
      <c r="H37" s="27">
        <v>171</v>
      </c>
      <c r="I37" s="27">
        <v>829</v>
      </c>
      <c r="J37" s="27">
        <v>756</v>
      </c>
      <c r="K37" s="27">
        <v>2547</v>
      </c>
      <c r="L37" s="27">
        <v>2404</v>
      </c>
      <c r="M37" s="27">
        <v>3313</v>
      </c>
      <c r="N37" s="27">
        <v>4803</v>
      </c>
      <c r="O37" s="27">
        <v>2026</v>
      </c>
      <c r="P37" s="27">
        <v>2438</v>
      </c>
      <c r="Q37" s="27">
        <v>593</v>
      </c>
      <c r="R37" s="27">
        <v>1294</v>
      </c>
      <c r="U37" s="29"/>
      <c r="V37" s="29"/>
    </row>
    <row r="38" spans="1:22" s="28" customFormat="1" ht="17.100000000000001" customHeight="1">
      <c r="A38" s="24">
        <v>18</v>
      </c>
      <c r="B38" s="38" t="s">
        <v>64</v>
      </c>
      <c r="C38" s="25" t="s">
        <v>40</v>
      </c>
      <c r="D38" s="26">
        <f t="shared" si="0"/>
        <v>1672</v>
      </c>
      <c r="E38" s="27">
        <f t="shared" si="2"/>
        <v>586</v>
      </c>
      <c r="F38" s="27">
        <f t="shared" si="3"/>
        <v>1086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278</v>
      </c>
      <c r="N38" s="27">
        <v>339</v>
      </c>
      <c r="O38" s="27">
        <v>189</v>
      </c>
      <c r="P38" s="27">
        <v>382</v>
      </c>
      <c r="Q38" s="27">
        <v>119</v>
      </c>
      <c r="R38" s="27">
        <v>365</v>
      </c>
      <c r="U38" s="29"/>
      <c r="V38" s="29"/>
    </row>
    <row r="39" spans="1:22" s="28" customFormat="1" ht="17.100000000000001" customHeight="1">
      <c r="A39" s="24">
        <v>19</v>
      </c>
      <c r="B39" s="38" t="s">
        <v>65</v>
      </c>
      <c r="C39" s="25" t="s">
        <v>41</v>
      </c>
      <c r="D39" s="26">
        <f t="shared" si="0"/>
        <v>635</v>
      </c>
      <c r="E39" s="27">
        <f t="shared" si="2"/>
        <v>376</v>
      </c>
      <c r="F39" s="27">
        <f t="shared" si="3"/>
        <v>259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40</v>
      </c>
      <c r="N39" s="27">
        <v>76</v>
      </c>
      <c r="O39" s="27">
        <v>259</v>
      </c>
      <c r="P39" s="27">
        <v>142</v>
      </c>
      <c r="Q39" s="27">
        <v>77</v>
      </c>
      <c r="R39" s="27">
        <v>41</v>
      </c>
      <c r="U39" s="29"/>
      <c r="V39" s="29"/>
    </row>
    <row r="40" spans="1:22" s="28" customFormat="1" ht="17.100000000000001" customHeight="1">
      <c r="A40" s="24">
        <v>20</v>
      </c>
      <c r="B40" s="38" t="s">
        <v>66</v>
      </c>
      <c r="C40" s="25" t="s">
        <v>116</v>
      </c>
      <c r="D40" s="26">
        <f t="shared" si="0"/>
        <v>5697</v>
      </c>
      <c r="E40" s="27">
        <f t="shared" si="2"/>
        <v>3201</v>
      </c>
      <c r="F40" s="27">
        <f t="shared" si="3"/>
        <v>2496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1469</v>
      </c>
      <c r="N40" s="27">
        <v>834</v>
      </c>
      <c r="O40" s="27">
        <v>1291</v>
      </c>
      <c r="P40" s="27">
        <v>1002</v>
      </c>
      <c r="Q40" s="27">
        <v>441</v>
      </c>
      <c r="R40" s="27">
        <v>660</v>
      </c>
      <c r="U40" s="29"/>
      <c r="V40" s="29"/>
    </row>
    <row r="41" spans="1:22" s="28" customFormat="1" ht="17.100000000000001" customHeight="1">
      <c r="A41" s="24">
        <v>21</v>
      </c>
      <c r="B41" s="38" t="s">
        <v>67</v>
      </c>
      <c r="C41" s="25" t="s">
        <v>117</v>
      </c>
      <c r="D41" s="26">
        <f t="shared" si="0"/>
        <v>0</v>
      </c>
      <c r="E41" s="27">
        <f t="shared" si="2"/>
        <v>0</v>
      </c>
      <c r="F41" s="27">
        <f t="shared" si="3"/>
        <v>0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0</v>
      </c>
      <c r="N41" s="27">
        <v>0</v>
      </c>
      <c r="O41" s="27">
        <v>0</v>
      </c>
      <c r="P41" s="27">
        <v>0</v>
      </c>
      <c r="Q41" s="27">
        <v>0</v>
      </c>
      <c r="R41" s="27">
        <v>0</v>
      </c>
      <c r="U41" s="29"/>
      <c r="V41" s="29"/>
    </row>
    <row r="42" spans="1:22" s="28" customFormat="1" ht="17.100000000000001" customHeight="1">
      <c r="A42" s="24">
        <v>22</v>
      </c>
      <c r="B42" s="38" t="s">
        <v>68</v>
      </c>
      <c r="C42" s="25" t="s">
        <v>42</v>
      </c>
      <c r="D42" s="26">
        <f t="shared" si="0"/>
        <v>0</v>
      </c>
      <c r="E42" s="27">
        <f t="shared" si="2"/>
        <v>0</v>
      </c>
      <c r="F42" s="27">
        <f t="shared" si="3"/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U42" s="29"/>
      <c r="V42" s="29"/>
    </row>
    <row r="43" spans="1:22" s="28" customFormat="1" ht="17.100000000000001" customHeight="1">
      <c r="A43" s="24">
        <v>23</v>
      </c>
      <c r="B43" s="38" t="s">
        <v>115</v>
      </c>
      <c r="C43" s="25" t="s">
        <v>114</v>
      </c>
      <c r="D43" s="26">
        <f t="shared" si="0"/>
        <v>3254</v>
      </c>
      <c r="E43" s="27">
        <f t="shared" si="2"/>
        <v>2064</v>
      </c>
      <c r="F43" s="27">
        <f t="shared" si="3"/>
        <v>1190</v>
      </c>
      <c r="G43" s="27">
        <v>36</v>
      </c>
      <c r="H43" s="27">
        <v>36</v>
      </c>
      <c r="I43" s="27">
        <v>26</v>
      </c>
      <c r="J43" s="27">
        <v>37</v>
      </c>
      <c r="K43" s="27">
        <v>79</v>
      </c>
      <c r="L43" s="27">
        <v>62</v>
      </c>
      <c r="M43" s="27">
        <v>1323</v>
      </c>
      <c r="N43" s="27">
        <v>810</v>
      </c>
      <c r="O43" s="27">
        <v>552</v>
      </c>
      <c r="P43" s="27">
        <v>155</v>
      </c>
      <c r="Q43" s="27">
        <v>48</v>
      </c>
      <c r="R43" s="27">
        <v>90</v>
      </c>
      <c r="U43" s="29"/>
      <c r="V43" s="29"/>
    </row>
    <row r="44" spans="1:22" s="22" customFormat="1" ht="26.25" customHeight="1">
      <c r="A44" s="19" t="s">
        <v>72</v>
      </c>
      <c r="B44" s="37"/>
      <c r="C44" s="20" t="s">
        <v>73</v>
      </c>
      <c r="D44" s="21">
        <f t="shared" ref="D44:D47" si="4">E44+F44</f>
        <v>253997</v>
      </c>
      <c r="E44" s="21">
        <f>G44+I44+K44+O44+Q44+M44</f>
        <v>115965</v>
      </c>
      <c r="F44" s="21">
        <f>H44+J44+L44+P44+R44+N44</f>
        <v>138032</v>
      </c>
      <c r="G44" s="21">
        <f t="shared" ref="G44:R44" si="5">SUM(G45:G48)</f>
        <v>866</v>
      </c>
      <c r="H44" s="21">
        <f t="shared" si="5"/>
        <v>876</v>
      </c>
      <c r="I44" s="21">
        <f t="shared" si="5"/>
        <v>4438</v>
      </c>
      <c r="J44" s="21">
        <f t="shared" si="5"/>
        <v>4219</v>
      </c>
      <c r="K44" s="21">
        <f t="shared" si="5"/>
        <v>21859</v>
      </c>
      <c r="L44" s="21">
        <f t="shared" si="5"/>
        <v>20501</v>
      </c>
      <c r="M44" s="21">
        <f t="shared" si="5"/>
        <v>44976</v>
      </c>
      <c r="N44" s="21">
        <f t="shared" si="5"/>
        <v>47026</v>
      </c>
      <c r="O44" s="21">
        <f t="shared" si="5"/>
        <v>30911</v>
      </c>
      <c r="P44" s="21">
        <f t="shared" si="5"/>
        <v>35674</v>
      </c>
      <c r="Q44" s="21">
        <f t="shared" si="5"/>
        <v>12915</v>
      </c>
      <c r="R44" s="21">
        <f t="shared" si="5"/>
        <v>29736</v>
      </c>
      <c r="U44" s="23"/>
      <c r="V44" s="23"/>
    </row>
    <row r="45" spans="1:22" s="22" customFormat="1" ht="17.100000000000001" customHeight="1">
      <c r="A45" s="24">
        <v>1</v>
      </c>
      <c r="B45" s="38" t="s">
        <v>108</v>
      </c>
      <c r="C45" s="25" t="s">
        <v>107</v>
      </c>
      <c r="D45" s="26">
        <f t="shared" si="4"/>
        <v>222375</v>
      </c>
      <c r="E45" s="27">
        <f t="shared" ref="E45:E47" si="6">G45+I45+K45+O45+Q45+M45</f>
        <v>101928</v>
      </c>
      <c r="F45" s="27">
        <f t="shared" ref="F45:F47" si="7">H45+J45+L45+P45+R45+N45</f>
        <v>120447</v>
      </c>
      <c r="G45" s="58">
        <f>'Прил. 11 АЛЬФА'!F20+'Прил. 11 АЛЬФА'!F22+'Прил. 11 АЛЬФА'!F28+'Прил. 11 АЛЬФА'!F40+'Прил. 11 АЛЬФА'!F42+'Прил. 11 АЛЬФА'!F25+'Прил. 11 АЛЬФА'!F27+'Прил. 11 АЛЬФА'!F39+'Прил. 11 АЛЬФА'!F41+'Прил. 11 АЛЬФА'!F33+'Прил. 11 АЛЬФА'!F34+'Прил. 11 АЛЬФА'!F35+'Прил. 11 АЛЬФА'!F38</f>
        <v>684</v>
      </c>
      <c r="H45" s="58">
        <f>'Прил. 11 АЛЬФА'!G20+'Прил. 11 АЛЬФА'!G22+'Прил. 11 АЛЬФА'!G28+'Прил. 11 АЛЬФА'!G40+'Прил. 11 АЛЬФА'!G42+'Прил. 11 АЛЬФА'!G25+'Прил. 11 АЛЬФА'!G27+'Прил. 11 АЛЬФА'!G39+'Прил. 11 АЛЬФА'!G41+'Прил. 11 АЛЬФА'!G33+'Прил. 11 АЛЬФА'!G34+'Прил. 11 АЛЬФА'!G35+'Прил. 11 АЛЬФА'!G38</f>
        <v>686</v>
      </c>
      <c r="I45" s="58">
        <f>'Прил. 11 АЛЬФА'!H20+'Прил. 11 АЛЬФА'!H22+'Прил. 11 АЛЬФА'!H28+'Прил. 11 АЛЬФА'!H40+'Прил. 11 АЛЬФА'!H42+'Прил. 11 АЛЬФА'!H25+'Прил. 11 АЛЬФА'!H27+'Прил. 11 АЛЬФА'!H39+'Прил. 11 АЛЬФА'!H41+'Прил. 11 АЛЬФА'!H33+'Прил. 11 АЛЬФА'!H34+'Прил. 11 АЛЬФА'!H35+'Прил. 11 АЛЬФА'!H38</f>
        <v>3437</v>
      </c>
      <c r="J45" s="58">
        <f>'Прил. 11 АЛЬФА'!I20+'Прил. 11 АЛЬФА'!I22+'Прил. 11 АЛЬФА'!I28+'Прил. 11 АЛЬФА'!I40+'Прил. 11 АЛЬФА'!I42+'Прил. 11 АЛЬФА'!I25+'Прил. 11 АЛЬФА'!I27+'Прил. 11 АЛЬФА'!I39+'Прил. 11 АЛЬФА'!I41+'Прил. 11 АЛЬФА'!I33+'Прил. 11 АЛЬФА'!I34+'Прил. 11 АЛЬФА'!I35+'Прил. 11 АЛЬФА'!I38</f>
        <v>3295</v>
      </c>
      <c r="K45" s="58">
        <f>'Прил. 11 АЛЬФА'!J20+'Прил. 11 АЛЬФА'!J22+'Прил. 11 АЛЬФА'!J28+'Прил. 11 АЛЬФА'!J40+'Прил. 11 АЛЬФА'!J42+'Прил. 11 АЛЬФА'!J25+'Прил. 11 АЛЬФА'!J27+'Прил. 11 АЛЬФА'!J39+'Прил. 11 АЛЬФА'!J41+'Прил. 11 АЛЬФА'!J33+'Прил. 11 АЛЬФА'!J34+'Прил. 11 АЛЬФА'!J35+'Прил. 11 АЛЬФА'!J38</f>
        <v>18141</v>
      </c>
      <c r="L45" s="58">
        <f>'Прил. 11 АЛЬФА'!K20+'Прил. 11 АЛЬФА'!K22+'Прил. 11 АЛЬФА'!K28+'Прил. 11 АЛЬФА'!K40+'Прил. 11 АЛЬФА'!K42+'Прил. 11 АЛЬФА'!K25+'Прил. 11 АЛЬФА'!K27+'Прил. 11 АЛЬФА'!K39+'Прил. 11 АЛЬФА'!K41+'Прил. 11 АЛЬФА'!K33+'Прил. 11 АЛЬФА'!K34+'Прил. 11 АЛЬФА'!K35+'Прил. 11 АЛЬФА'!K38</f>
        <v>17053</v>
      </c>
      <c r="M45" s="58">
        <f>'Прил. 11 АЛЬФА'!L20+'Прил. 11 АЛЬФА'!L22+'Прил. 11 АЛЬФА'!L28+'Прил. 11 АЛЬФА'!L40+'Прил. 11 АЛЬФА'!L42+'Прил. 11 АЛЬФА'!L25+'Прил. 11 АЛЬФА'!L27+'Прил. 11 АЛЬФА'!L39+'Прил. 11 АЛЬФА'!L41+'Прил. 11 АЛЬФА'!L33+'Прил. 11 АЛЬФА'!L34+'Прил. 11 АЛЬФА'!L35+'Прил. 11 АЛЬФА'!L38</f>
        <v>39874</v>
      </c>
      <c r="N45" s="58">
        <f>'Прил. 11 АЛЬФА'!M20+'Прил. 11 АЛЬФА'!M22+'Прил. 11 АЛЬФА'!M28+'Прил. 11 АЛЬФА'!M40+'Прил. 11 АЛЬФА'!M42+'Прил. 11 АЛЬФА'!M25+'Прил. 11 АЛЬФА'!M27+'Прил. 11 АЛЬФА'!M39+'Прил. 11 АЛЬФА'!M41+'Прил. 11 АЛЬФА'!M33+'Прил. 11 АЛЬФА'!M34+'Прил. 11 АЛЬФА'!M35+'Прил. 11 АЛЬФА'!M38</f>
        <v>39803</v>
      </c>
      <c r="O45" s="58">
        <f>'Прил. 11 АЛЬФА'!N20+'Прил. 11 АЛЬФА'!N22+'Прил. 11 АЛЬФА'!N28+'Прил. 11 АЛЬФА'!N40+'Прил. 11 АЛЬФА'!N42+'Прил. 11 АЛЬФА'!N25+'Прил. 11 АЛЬФА'!N27+'Прил. 11 АЛЬФА'!N39+'Прил. 11 АЛЬФА'!N41+'Прил. 11 АЛЬФА'!N33+'Прил. 11 АЛЬФА'!N34+'Прил. 11 АЛЬФА'!N35+'Прил. 11 АЛЬФА'!N38</f>
        <v>27826</v>
      </c>
      <c r="P45" s="58">
        <f>'Прил. 11 АЛЬФА'!O20+'Прил. 11 АЛЬФА'!O22+'Прил. 11 АЛЬФА'!O28+'Прил. 11 АЛЬФА'!O40+'Прил. 11 АЛЬФА'!O42+'Прил. 11 АЛЬФА'!O25+'Прил. 11 АЛЬФА'!O27+'Прил. 11 АЛЬФА'!O39+'Прил. 11 АЛЬФА'!O41+'Прил. 11 АЛЬФА'!O33+'Прил. 11 АЛЬФА'!O34+'Прил. 11 АЛЬФА'!O35+'Прил. 11 АЛЬФА'!O38</f>
        <v>31884</v>
      </c>
      <c r="Q45" s="58">
        <f>'Прил. 11 АЛЬФА'!P20+'Прил. 11 АЛЬФА'!P22+'Прил. 11 АЛЬФА'!P28+'Прил. 11 АЛЬФА'!P40+'Прил. 11 АЛЬФА'!P42+'Прил. 11 АЛЬФА'!P25+'Прил. 11 АЛЬФА'!P27+'Прил. 11 АЛЬФА'!P39+'Прил. 11 АЛЬФА'!P41+'Прил. 11 АЛЬФА'!P33+'Прил. 11 АЛЬФА'!P34+'Прил. 11 АЛЬФА'!P35+'Прил. 11 АЛЬФА'!P38</f>
        <v>11966</v>
      </c>
      <c r="R45" s="58">
        <f>'Прил. 11 АЛЬФА'!Q20+'Прил. 11 АЛЬФА'!Q22+'Прил. 11 АЛЬФА'!Q28+'Прил. 11 АЛЬФА'!Q40+'Прил. 11 АЛЬФА'!Q42+'Прил. 11 АЛЬФА'!Q25+'Прил. 11 АЛЬФА'!Q27+'Прил. 11 АЛЬФА'!Q39+'Прил. 11 АЛЬФА'!Q41+'Прил. 11 АЛЬФА'!Q33+'Прил. 11 АЛЬФА'!Q34+'Прил. 11 АЛЬФА'!Q35+'Прил. 11 АЛЬФА'!Q38</f>
        <v>27726</v>
      </c>
      <c r="U45" s="23"/>
      <c r="V45" s="23"/>
    </row>
    <row r="46" spans="1:22" s="22" customFormat="1" ht="17.100000000000001" customHeight="1">
      <c r="A46" s="24">
        <v>2</v>
      </c>
      <c r="B46" s="38" t="s">
        <v>62</v>
      </c>
      <c r="C46" s="25" t="s">
        <v>38</v>
      </c>
      <c r="D46" s="26">
        <f t="shared" si="4"/>
        <v>2218</v>
      </c>
      <c r="E46" s="27">
        <f t="shared" si="6"/>
        <v>966</v>
      </c>
      <c r="F46" s="27">
        <f t="shared" si="7"/>
        <v>1252</v>
      </c>
      <c r="G46" s="26">
        <f>'Прил. 11 АЛЬФА'!F36</f>
        <v>0</v>
      </c>
      <c r="H46" s="26">
        <f>'Прил. 11 АЛЬФА'!G36</f>
        <v>0</v>
      </c>
      <c r="I46" s="26">
        <f>'Прил. 11 АЛЬФА'!H36</f>
        <v>5</v>
      </c>
      <c r="J46" s="26">
        <f>'Прил. 11 АЛЬФА'!I36</f>
        <v>2</v>
      </c>
      <c r="K46" s="26">
        <f>'Прил. 11 АЛЬФА'!J36</f>
        <v>199</v>
      </c>
      <c r="L46" s="26">
        <f>'Прил. 11 АЛЬФА'!K36</f>
        <v>147</v>
      </c>
      <c r="M46" s="26">
        <f>'Прил. 11 АЛЬФА'!L36</f>
        <v>431</v>
      </c>
      <c r="N46" s="26">
        <f>'Прил. 11 АЛЬФА'!M36</f>
        <v>397</v>
      </c>
      <c r="O46" s="26">
        <f>'Прил. 11 АЛЬФА'!N36</f>
        <v>214</v>
      </c>
      <c r="P46" s="26">
        <f>'Прил. 11 АЛЬФА'!O36</f>
        <v>346</v>
      </c>
      <c r="Q46" s="26">
        <f>'Прил. 11 АЛЬФА'!P36</f>
        <v>117</v>
      </c>
      <c r="R46" s="26">
        <f>'Прил. 11 АЛЬФА'!Q36</f>
        <v>360</v>
      </c>
      <c r="U46" s="23"/>
      <c r="V46" s="23"/>
    </row>
    <row r="47" spans="1:22" s="22" customFormat="1" ht="17.100000000000001" customHeight="1">
      <c r="A47" s="24">
        <v>3</v>
      </c>
      <c r="B47" s="38" t="s">
        <v>63</v>
      </c>
      <c r="C47" s="25" t="s">
        <v>39</v>
      </c>
      <c r="D47" s="26">
        <f t="shared" si="4"/>
        <v>23095</v>
      </c>
      <c r="E47" s="27">
        <f t="shared" si="6"/>
        <v>10223</v>
      </c>
      <c r="F47" s="27">
        <f t="shared" si="7"/>
        <v>12872</v>
      </c>
      <c r="G47" s="26">
        <f>'Прил. 11 АЛЬФА'!F29+'Прил. 11 АЛЬФА'!F30+'Прил. 11 АЛЬФА'!F31</f>
        <v>167</v>
      </c>
      <c r="H47" s="26">
        <f>'Прил. 11 АЛЬФА'!G29+'Прил. 11 АЛЬФА'!G30+'Прил. 11 АЛЬФА'!G31</f>
        <v>176</v>
      </c>
      <c r="I47" s="26">
        <f>'Прил. 11 АЛЬФА'!H29+'Прил. 11 АЛЬФА'!H30+'Прил. 11 АЛЬФА'!H31</f>
        <v>847</v>
      </c>
      <c r="J47" s="26">
        <f>'Прил. 11 АЛЬФА'!I29+'Прил. 11 АЛЬФА'!I30+'Прил. 11 АЛЬФА'!I31</f>
        <v>769</v>
      </c>
      <c r="K47" s="26">
        <f>'Прил. 11 АЛЬФА'!J29+'Прил. 11 АЛЬФА'!J30+'Прил. 11 АЛЬФА'!J31</f>
        <v>2732</v>
      </c>
      <c r="L47" s="26">
        <f>'Прил. 11 АЛЬФА'!K29+'Прил. 11 АЛЬФА'!K30+'Прил. 11 АЛЬФА'!K31</f>
        <v>2585</v>
      </c>
      <c r="M47" s="26">
        <f>'Прил. 11 АЛЬФА'!L29+'Прил. 11 АЛЬФА'!L30+'Прил. 11 АЛЬФА'!L31</f>
        <v>3712</v>
      </c>
      <c r="N47" s="26">
        <f>'Прил. 11 АЛЬФА'!M29+'Прил. 11 АЛЬФА'!M30+'Прил. 11 АЛЬФА'!M31</f>
        <v>5426</v>
      </c>
      <c r="O47" s="26">
        <f>'Прил. 11 АЛЬФА'!N29+'Прил. 11 АЛЬФА'!N30+'Прил. 11 АЛЬФА'!N31</f>
        <v>2147</v>
      </c>
      <c r="P47" s="26">
        <f>'Прил. 11 АЛЬФА'!O29+'Прил. 11 АЛЬФА'!O30+'Прил. 11 АЛЬФА'!O31</f>
        <v>2554</v>
      </c>
      <c r="Q47" s="26">
        <f>'Прил. 11 АЛЬФА'!P29+'Прил. 11 АЛЬФА'!P30+'Прил. 11 АЛЬФА'!P31</f>
        <v>618</v>
      </c>
      <c r="R47" s="26">
        <f>'Прил. 11 АЛЬФА'!Q29+'Прил. 11 АЛЬФА'!Q30+'Прил. 11 АЛЬФА'!Q31</f>
        <v>1362</v>
      </c>
      <c r="U47" s="23"/>
      <c r="V47" s="23"/>
    </row>
    <row r="48" spans="1:22" s="22" customFormat="1" ht="17.100000000000001" customHeight="1">
      <c r="A48" s="24">
        <v>4</v>
      </c>
      <c r="B48" s="38" t="s">
        <v>61</v>
      </c>
      <c r="C48" s="25" t="s">
        <v>37</v>
      </c>
      <c r="D48" s="26">
        <f t="shared" ref="D48" si="8">E48+F48</f>
        <v>6309</v>
      </c>
      <c r="E48" s="27">
        <f t="shared" ref="E48" si="9">G48+I48+K48+O48+Q48+M48</f>
        <v>2848</v>
      </c>
      <c r="F48" s="27">
        <f t="shared" ref="F48" si="10">H48+J48+L48+P48+R48+N48</f>
        <v>3461</v>
      </c>
      <c r="G48" s="26">
        <f>'Прил. 11 АЛЬФА'!F32+'Прил. 11 АЛЬФА'!F24</f>
        <v>15</v>
      </c>
      <c r="H48" s="26">
        <f>'Прил. 11 АЛЬФА'!G32+'Прил. 11 АЛЬФА'!G24</f>
        <v>14</v>
      </c>
      <c r="I48" s="26">
        <f>'Прил. 11 АЛЬФА'!H32+'Прил. 11 АЛЬФА'!H24</f>
        <v>149</v>
      </c>
      <c r="J48" s="26">
        <f>'Прил. 11 АЛЬФА'!I32+'Прил. 11 АЛЬФА'!I24</f>
        <v>153</v>
      </c>
      <c r="K48" s="26">
        <f>'Прил. 11 АЛЬФА'!J32+'Прил. 11 АЛЬФА'!J24</f>
        <v>787</v>
      </c>
      <c r="L48" s="26">
        <f>'Прил. 11 АЛЬФА'!K32+'Прил. 11 АЛЬФА'!K24</f>
        <v>716</v>
      </c>
      <c r="M48" s="26">
        <f>'Прил. 11 АЛЬФА'!L32+'Прил. 11 АЛЬФА'!L24</f>
        <v>959</v>
      </c>
      <c r="N48" s="26">
        <f>'Прил. 11 АЛЬФА'!M32+'Прил. 11 АЛЬФА'!M24</f>
        <v>1400</v>
      </c>
      <c r="O48" s="26">
        <f>'Прил. 11 АЛЬФА'!N32+'Прил. 11 АЛЬФА'!N24</f>
        <v>724</v>
      </c>
      <c r="P48" s="26">
        <f>'Прил. 11 АЛЬФА'!O32+'Прил. 11 АЛЬФА'!O24</f>
        <v>890</v>
      </c>
      <c r="Q48" s="26">
        <f>'Прил. 11 АЛЬФА'!P32+'Прил. 11 АЛЬФА'!P24</f>
        <v>214</v>
      </c>
      <c r="R48" s="26">
        <f>'Прил. 11 АЛЬФА'!Q32+'Прил. 11 АЛЬФА'!Q24</f>
        <v>288</v>
      </c>
      <c r="U48" s="23"/>
      <c r="V48" s="23"/>
    </row>
    <row r="49" spans="1:18" s="30" customFormat="1" ht="17.100000000000001" customHeight="1">
      <c r="A49" s="39"/>
      <c r="B49" s="40"/>
      <c r="C49" s="41"/>
      <c r="D49" s="42"/>
      <c r="E49" s="43"/>
      <c r="F49" s="43"/>
      <c r="G49" s="43"/>
      <c r="H49" s="44"/>
      <c r="I49" s="43"/>
      <c r="J49" s="44"/>
      <c r="K49" s="44"/>
      <c r="L49" s="44"/>
      <c r="M49" s="44"/>
      <c r="N49" s="44"/>
      <c r="O49" s="44"/>
      <c r="P49" s="44"/>
      <c r="Q49" s="45"/>
      <c r="R49" s="45"/>
    </row>
    <row r="50" spans="1:18" s="30" customFormat="1" ht="17.100000000000001" customHeight="1">
      <c r="A50" s="39"/>
      <c r="B50" s="40"/>
      <c r="C50" s="41"/>
      <c r="D50" s="26"/>
      <c r="E50" s="27"/>
      <c r="F50" s="27"/>
      <c r="G50" s="27"/>
      <c r="H50" s="68"/>
      <c r="I50" s="27"/>
      <c r="J50" s="68"/>
      <c r="K50" s="68"/>
      <c r="L50" s="68"/>
      <c r="M50" s="68"/>
      <c r="N50" s="68"/>
      <c r="O50" s="68"/>
      <c r="P50" s="68"/>
      <c r="Q50" s="69"/>
      <c r="R50" s="69"/>
    </row>
    <row r="51" spans="1:18" s="18" customFormat="1" ht="5.25" customHeight="1">
      <c r="A51" s="31"/>
      <c r="B51" s="31"/>
      <c r="C51" s="32"/>
      <c r="D51" s="32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1:18" s="18" customFormat="1" ht="11.25" customHeight="1">
      <c r="A52" s="31"/>
      <c r="B52" s="31"/>
      <c r="C52" s="32"/>
      <c r="D52" s="32"/>
    </row>
    <row r="53" spans="1:18" s="35" customFormat="1">
      <c r="A53" s="34" t="s">
        <v>125</v>
      </c>
      <c r="B53" s="34"/>
      <c r="E53" s="80"/>
      <c r="F53" s="80"/>
      <c r="G53" s="73"/>
      <c r="H53" s="73"/>
      <c r="I53" s="73"/>
      <c r="J53" s="73"/>
      <c r="K53" s="73"/>
      <c r="L53" s="73"/>
      <c r="M53" s="73"/>
      <c r="N53" s="73"/>
      <c r="O53" s="73"/>
    </row>
    <row r="54" spans="1:18" s="35" customFormat="1" ht="13.5" customHeight="1">
      <c r="E54" s="71" t="s">
        <v>43</v>
      </c>
      <c r="F54" s="71"/>
      <c r="G54" s="72" t="s">
        <v>44</v>
      </c>
      <c r="H54" s="72"/>
      <c r="I54" s="72"/>
      <c r="J54" s="72"/>
      <c r="K54" s="72"/>
      <c r="L54" s="72"/>
      <c r="M54" s="72"/>
      <c r="N54" s="72"/>
      <c r="O54" s="72"/>
    </row>
    <row r="55" spans="1:18" s="35" customFormat="1" ht="22.5" customHeight="1">
      <c r="A55" s="12" t="s">
        <v>45</v>
      </c>
      <c r="B55" s="12"/>
    </row>
    <row r="56" spans="1:18" s="35" customFormat="1" ht="21" customHeight="1">
      <c r="A56" s="73" t="s">
        <v>125</v>
      </c>
      <c r="B56" s="73"/>
      <c r="C56" s="73"/>
      <c r="D56" s="73"/>
      <c r="E56" s="80"/>
      <c r="F56" s="80"/>
      <c r="G56" s="73"/>
      <c r="H56" s="73"/>
      <c r="I56" s="73"/>
      <c r="J56" s="73"/>
      <c r="K56" s="73"/>
      <c r="L56" s="73"/>
      <c r="M56" s="73"/>
      <c r="N56" s="73"/>
      <c r="O56" s="73"/>
    </row>
    <row r="57" spans="1:18" s="36" customFormat="1" ht="12">
      <c r="A57" s="72" t="s">
        <v>46</v>
      </c>
      <c r="B57" s="72"/>
      <c r="C57" s="72"/>
      <c r="D57" s="72"/>
      <c r="E57" s="71" t="s">
        <v>43</v>
      </c>
      <c r="F57" s="71"/>
      <c r="G57" s="72" t="s">
        <v>44</v>
      </c>
      <c r="H57" s="72"/>
      <c r="I57" s="72"/>
      <c r="J57" s="72"/>
      <c r="K57" s="72"/>
      <c r="L57" s="72"/>
      <c r="M57" s="72"/>
      <c r="N57" s="72"/>
      <c r="O57" s="72"/>
    </row>
  </sheetData>
  <mergeCells count="29">
    <mergeCell ref="A57:D57"/>
    <mergeCell ref="E57:F57"/>
    <mergeCell ref="G57:O57"/>
    <mergeCell ref="E54:F54"/>
    <mergeCell ref="E53:F53"/>
    <mergeCell ref="G53:O53"/>
    <mergeCell ref="G54:O54"/>
    <mergeCell ref="A56:D56"/>
    <mergeCell ref="E56:F56"/>
    <mergeCell ref="G56:O56"/>
    <mergeCell ref="A8:R8"/>
    <mergeCell ref="A9:R9"/>
    <mergeCell ref="D12:P12"/>
    <mergeCell ref="D13:P13"/>
    <mergeCell ref="G10:J10"/>
    <mergeCell ref="A15:A18"/>
    <mergeCell ref="D15:D18"/>
    <mergeCell ref="C15:C18"/>
    <mergeCell ref="G15:R15"/>
    <mergeCell ref="E15:F17"/>
    <mergeCell ref="G16:L16"/>
    <mergeCell ref="Q16:R16"/>
    <mergeCell ref="B15:B18"/>
    <mergeCell ref="G17:H17"/>
    <mergeCell ref="K17:L17"/>
    <mergeCell ref="I17:J17"/>
    <mergeCell ref="M16:P16"/>
    <mergeCell ref="M17:N17"/>
    <mergeCell ref="O17:P17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Q49"/>
  <sheetViews>
    <sheetView tabSelected="1" zoomScale="50" zoomScaleNormal="75" workbookViewId="0">
      <selection activeCell="E48" sqref="E48:I48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3" width="13.42578125" style="18" customWidth="1"/>
    <col min="14" max="17" width="18.7109375" style="18" customWidth="1"/>
    <col min="18" max="16384" width="9.28515625" style="18"/>
  </cols>
  <sheetData>
    <row r="1" spans="1:17" ht="15" customHeight="1">
      <c r="O1" s="4" t="s">
        <v>74</v>
      </c>
    </row>
    <row r="2" spans="1:17" ht="15" customHeight="1">
      <c r="O2" s="4" t="s">
        <v>1</v>
      </c>
    </row>
    <row r="3" spans="1:17" ht="15" customHeight="1">
      <c r="O3" s="4" t="s">
        <v>2</v>
      </c>
    </row>
    <row r="4" spans="1:17" ht="15" customHeight="1">
      <c r="O4" s="4" t="s">
        <v>3</v>
      </c>
    </row>
    <row r="5" spans="1:17" ht="15" customHeight="1">
      <c r="O5" s="4" t="s">
        <v>4</v>
      </c>
    </row>
    <row r="6" spans="1:17" ht="15" customHeight="1">
      <c r="O6" s="46" t="s">
        <v>119</v>
      </c>
    </row>
    <row r="8" spans="1:17" s="9" customFormat="1" ht="20.25">
      <c r="A8" s="89" t="s">
        <v>5</v>
      </c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</row>
    <row r="9" spans="1:17" s="9" customFormat="1" ht="20.25">
      <c r="A9" s="89" t="s">
        <v>75</v>
      </c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</row>
    <row r="10" spans="1:17" s="9" customFormat="1" ht="20.25">
      <c r="H10" s="10" t="s">
        <v>76</v>
      </c>
      <c r="I10" s="57" t="s">
        <v>124</v>
      </c>
      <c r="J10" s="9" t="s">
        <v>122</v>
      </c>
      <c r="N10" s="11"/>
    </row>
    <row r="11" spans="1:17" s="9" customFormat="1" ht="20.25">
      <c r="N11" s="47"/>
      <c r="O11" s="70">
        <f>L43+M43+N43+O43+P43+Q43</f>
        <v>526418</v>
      </c>
    </row>
    <row r="12" spans="1:17" s="12" customFormat="1" ht="18.75">
      <c r="C12" s="91" t="s">
        <v>69</v>
      </c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</row>
    <row r="13" spans="1:17" s="13" customFormat="1" ht="15.75">
      <c r="C13" s="92" t="s">
        <v>8</v>
      </c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</row>
    <row r="14" spans="1:17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14" customFormat="1" ht="18.75" customHeight="1">
      <c r="A15" s="93" t="s">
        <v>9</v>
      </c>
      <c r="B15" s="93" t="s">
        <v>10</v>
      </c>
      <c r="C15" s="105" t="s">
        <v>77</v>
      </c>
      <c r="D15" s="74" t="s">
        <v>12</v>
      </c>
      <c r="E15" s="75"/>
      <c r="F15" s="74" t="s">
        <v>13</v>
      </c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75"/>
    </row>
    <row r="16" spans="1:17" s="14" customFormat="1" ht="37.5" customHeight="1">
      <c r="A16" s="94"/>
      <c r="B16" s="94"/>
      <c r="C16" s="106"/>
      <c r="D16" s="76"/>
      <c r="E16" s="77"/>
      <c r="F16" s="108" t="s">
        <v>14</v>
      </c>
      <c r="G16" s="109"/>
      <c r="H16" s="109"/>
      <c r="I16" s="109"/>
      <c r="J16" s="109"/>
      <c r="K16" s="110"/>
      <c r="L16" s="116" t="s">
        <v>15</v>
      </c>
      <c r="M16" s="117"/>
      <c r="N16" s="117"/>
      <c r="O16" s="118"/>
      <c r="P16" s="114" t="s">
        <v>16</v>
      </c>
      <c r="Q16" s="115"/>
    </row>
    <row r="17" spans="1:17" s="14" customFormat="1" ht="18.75" customHeight="1">
      <c r="A17" s="94"/>
      <c r="B17" s="94"/>
      <c r="C17" s="106"/>
      <c r="D17" s="78"/>
      <c r="E17" s="79"/>
      <c r="F17" s="111" t="s">
        <v>78</v>
      </c>
      <c r="G17" s="112"/>
      <c r="H17" s="111" t="s">
        <v>18</v>
      </c>
      <c r="I17" s="112"/>
      <c r="J17" s="111" t="s">
        <v>19</v>
      </c>
      <c r="K17" s="112"/>
      <c r="L17" s="103" t="s">
        <v>121</v>
      </c>
      <c r="M17" s="104"/>
      <c r="N17" s="103" t="s">
        <v>120</v>
      </c>
      <c r="O17" s="104" t="s">
        <v>111</v>
      </c>
      <c r="P17" s="59" t="s">
        <v>112</v>
      </c>
      <c r="Q17" s="59" t="s">
        <v>113</v>
      </c>
    </row>
    <row r="18" spans="1:17" s="14" customFormat="1" ht="18.75">
      <c r="A18" s="95"/>
      <c r="B18" s="95"/>
      <c r="C18" s="107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  <c r="P18" s="49" t="s">
        <v>20</v>
      </c>
      <c r="Q18" s="49" t="s">
        <v>21</v>
      </c>
    </row>
    <row r="19" spans="1:17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  <c r="P19" s="48">
        <v>16</v>
      </c>
      <c r="Q19" s="48">
        <v>17</v>
      </c>
    </row>
    <row r="20" spans="1:17" s="35" customFormat="1" ht="18.75">
      <c r="A20" s="50">
        <v>1</v>
      </c>
      <c r="B20" s="51" t="s">
        <v>79</v>
      </c>
      <c r="C20" s="52">
        <f t="shared" ref="C20:C42" si="0">D20+E20</f>
        <v>269091</v>
      </c>
      <c r="D20" s="53">
        <f>'Прил. 11 СОГАЗ'!D20+'Прил. 11 АЛЬФА'!D20</f>
        <v>124625</v>
      </c>
      <c r="E20" s="53">
        <f>'Прил. 11 СОГАЗ'!E20+'Прил. 11 АЛЬФА'!E20</f>
        <v>144466</v>
      </c>
      <c r="F20" s="53">
        <f>'Прил. 11 СОГАЗ'!F20+'Прил. 11 АЛЬФА'!F20</f>
        <v>1055</v>
      </c>
      <c r="G20" s="53">
        <f>'Прил. 11 СОГАЗ'!G20+'Прил. 11 АЛЬФА'!G20</f>
        <v>978</v>
      </c>
      <c r="H20" s="53">
        <f>'Прил. 11 СОГАЗ'!H20+'Прил. 11 АЛЬФА'!H20</f>
        <v>4721</v>
      </c>
      <c r="I20" s="53">
        <f>'Прил. 11 СОГАЗ'!I20+'Прил. 11 АЛЬФА'!I20</f>
        <v>4514</v>
      </c>
      <c r="J20" s="53">
        <f>'Прил. 11 СОГАЗ'!J20+'Прил. 11 АЛЬФА'!J20</f>
        <v>20655</v>
      </c>
      <c r="K20" s="53">
        <f>'Прил. 11 СОГАЗ'!K20+'Прил. 11 АЛЬФА'!K20</f>
        <v>19200</v>
      </c>
      <c r="L20" s="53">
        <f>'Прил. 11 СОГАЗ'!L20+'Прил. 11 АЛЬФА'!L20</f>
        <v>47047</v>
      </c>
      <c r="M20" s="53">
        <f>'Прил. 11 СОГАЗ'!M20+'Прил. 11 АЛЬФА'!M20</f>
        <v>47670</v>
      </c>
      <c r="N20" s="53">
        <f>'Прил. 11 СОГАЗ'!N20+'Прил. 11 АЛЬФА'!N20</f>
        <v>35938</v>
      </c>
      <c r="O20" s="53">
        <f>'Прил. 11 СОГАЗ'!O20+'Прил. 11 АЛЬФА'!O20</f>
        <v>39456</v>
      </c>
      <c r="P20" s="53">
        <f>'Прил. 11 СОГАЗ'!P20+'Прил. 11 АЛЬФА'!P20</f>
        <v>15209</v>
      </c>
      <c r="Q20" s="53">
        <f>'Прил. 11 СОГАЗ'!Q20+'Прил. 11 АЛЬФА'!Q20</f>
        <v>32648</v>
      </c>
    </row>
    <row r="21" spans="1:17" s="35" customFormat="1" ht="18.75">
      <c r="A21" s="50" t="s">
        <v>80</v>
      </c>
      <c r="B21" s="51" t="s">
        <v>81</v>
      </c>
      <c r="C21" s="52">
        <f t="shared" si="0"/>
        <v>7811</v>
      </c>
      <c r="D21" s="53">
        <f>'Прил. 11 СОГАЗ'!D21+'Прил. 11 АЛЬФА'!D21</f>
        <v>3717</v>
      </c>
      <c r="E21" s="53">
        <f>'Прил. 11 СОГАЗ'!E21+'Прил. 11 АЛЬФА'!E21</f>
        <v>4094</v>
      </c>
      <c r="F21" s="53">
        <f>'Прил. 11 СОГАЗ'!F21+'Прил. 11 АЛЬФА'!F21</f>
        <v>35</v>
      </c>
      <c r="G21" s="53">
        <f>'Прил. 11 СОГАЗ'!G21+'Прил. 11 АЛЬФА'!G21</f>
        <v>29</v>
      </c>
      <c r="H21" s="53">
        <f>'Прил. 11 СОГАЗ'!H21+'Прил. 11 АЛЬФА'!H21</f>
        <v>157</v>
      </c>
      <c r="I21" s="53">
        <f>'Прил. 11 СОГАЗ'!I21+'Прил. 11 АЛЬФА'!I21</f>
        <v>140</v>
      </c>
      <c r="J21" s="53">
        <f>'Прил. 11 СОГАЗ'!J21+'Прил. 11 АЛЬФА'!J21</f>
        <v>661</v>
      </c>
      <c r="K21" s="53">
        <f>'Прил. 11 СОГАЗ'!K21+'Прил. 11 АЛЬФА'!K21</f>
        <v>553</v>
      </c>
      <c r="L21" s="53">
        <f>'Прил. 11 СОГАЗ'!L21+'Прил. 11 АЛЬФА'!L21</f>
        <v>1517</v>
      </c>
      <c r="M21" s="53">
        <f>'Прил. 11 СОГАЗ'!M21+'Прил. 11 АЛЬФА'!M21</f>
        <v>1457</v>
      </c>
      <c r="N21" s="53">
        <f>'Прил. 11 СОГАЗ'!N21+'Прил. 11 АЛЬФА'!N21</f>
        <v>969</v>
      </c>
      <c r="O21" s="53">
        <f>'Прил. 11 СОГАЗ'!O21+'Прил. 11 АЛЬФА'!O21</f>
        <v>1170</v>
      </c>
      <c r="P21" s="53">
        <f>'Прил. 11 СОГАЗ'!P21+'Прил. 11 АЛЬФА'!P21</f>
        <v>378</v>
      </c>
      <c r="Q21" s="53">
        <f>'Прил. 11 СОГАЗ'!Q21+'Прил. 11 АЛЬФА'!Q21</f>
        <v>745</v>
      </c>
    </row>
    <row r="22" spans="1:17" s="35" customFormat="1" ht="18.75">
      <c r="A22" s="50">
        <f>A20+1</f>
        <v>2</v>
      </c>
      <c r="B22" s="51" t="s">
        <v>82</v>
      </c>
      <c r="C22" s="52">
        <f t="shared" si="0"/>
        <v>46297</v>
      </c>
      <c r="D22" s="53">
        <f>'Прил. 11 СОГАЗ'!D22+'Прил. 11 АЛЬФА'!D22</f>
        <v>19850</v>
      </c>
      <c r="E22" s="53">
        <f>'Прил. 11 СОГАЗ'!E22+'Прил. 11 АЛЬФА'!E22</f>
        <v>26447</v>
      </c>
      <c r="F22" s="53">
        <f>'Прил. 11 СОГАЗ'!F22+'Прил. 11 АЛЬФА'!F22</f>
        <v>246</v>
      </c>
      <c r="G22" s="53">
        <f>'Прил. 11 СОГАЗ'!G22+'Прил. 11 АЛЬФА'!G22</f>
        <v>267</v>
      </c>
      <c r="H22" s="53">
        <f>'Прил. 11 СОГАЗ'!H22+'Прил. 11 АЛЬФА'!H22</f>
        <v>1166</v>
      </c>
      <c r="I22" s="53">
        <f>'Прил. 11 СОГАЗ'!I22+'Прил. 11 АЛЬФА'!I22</f>
        <v>1225</v>
      </c>
      <c r="J22" s="53">
        <f>'Прил. 11 СОГАЗ'!J22+'Прил. 11 АЛЬФА'!J22</f>
        <v>4946</v>
      </c>
      <c r="K22" s="53">
        <f>'Прил. 11 СОГАЗ'!K22+'Прил. 11 АЛЬФА'!K22</f>
        <v>4872</v>
      </c>
      <c r="L22" s="53">
        <f>'Прил. 11 СОГАЗ'!L22+'Прил. 11 АЛЬФА'!L22</f>
        <v>6954</v>
      </c>
      <c r="M22" s="53">
        <f>'Прил. 11 СОГАЗ'!M22+'Прил. 11 АЛЬФА'!M22</f>
        <v>10510</v>
      </c>
      <c r="N22" s="53">
        <f>'Прил. 11 СОГАЗ'!N22+'Прил. 11 АЛЬФА'!N22</f>
        <v>4924</v>
      </c>
      <c r="O22" s="53">
        <f>'Прил. 11 СОГАЗ'!O22+'Прил. 11 АЛЬФА'!O22</f>
        <v>6367</v>
      </c>
      <c r="P22" s="53">
        <f>'Прил. 11 СОГАЗ'!P22+'Прил. 11 АЛЬФА'!P22</f>
        <v>1614</v>
      </c>
      <c r="Q22" s="53">
        <f>'Прил. 11 СОГАЗ'!Q22+'Прил. 11 АЛЬФА'!Q22</f>
        <v>3206</v>
      </c>
    </row>
    <row r="23" spans="1:17" s="35" customFormat="1" ht="18.75">
      <c r="A23" s="50" t="s">
        <v>83</v>
      </c>
      <c r="B23" s="51" t="s">
        <v>84</v>
      </c>
      <c r="C23" s="52">
        <f t="shared" si="0"/>
        <v>0</v>
      </c>
      <c r="D23" s="53">
        <f>'Прил. 11 СОГАЗ'!D23+'Прил. 11 АЛЬФА'!D23</f>
        <v>0</v>
      </c>
      <c r="E23" s="53">
        <f>'Прил. 11 СОГАЗ'!E23+'Прил. 11 АЛЬФА'!E23</f>
        <v>0</v>
      </c>
      <c r="F23" s="53">
        <f>'Прил. 11 СОГАЗ'!F23+'Прил. 11 АЛЬФА'!F23</f>
        <v>0</v>
      </c>
      <c r="G23" s="53">
        <f>'Прил. 11 СОГАЗ'!G23+'Прил. 11 АЛЬФА'!G23</f>
        <v>0</v>
      </c>
      <c r="H23" s="53">
        <f>'Прил. 11 СОГАЗ'!H23+'Прил. 11 АЛЬФА'!H23</f>
        <v>0</v>
      </c>
      <c r="I23" s="53">
        <f>'Прил. 11 СОГАЗ'!I23+'Прил. 11 АЛЬФА'!I23</f>
        <v>0</v>
      </c>
      <c r="J23" s="53">
        <f>'Прил. 11 СОГАЗ'!J23+'Прил. 11 АЛЬФА'!J23</f>
        <v>0</v>
      </c>
      <c r="K23" s="53">
        <f>'Прил. 11 СОГАЗ'!K23+'Прил. 11 АЛЬФА'!K23</f>
        <v>0</v>
      </c>
      <c r="L23" s="53">
        <f>'Прил. 11 СОГАЗ'!L23+'Прил. 11 АЛЬФА'!L23</f>
        <v>0</v>
      </c>
      <c r="M23" s="53">
        <f>'Прил. 11 СОГАЗ'!M23+'Прил. 11 АЛЬФА'!M23</f>
        <v>0</v>
      </c>
      <c r="N23" s="53">
        <f>'Прил. 11 СОГАЗ'!N23+'Прил. 11 АЛЬФА'!N23</f>
        <v>0</v>
      </c>
      <c r="O23" s="53">
        <f>'Прил. 11 СОГАЗ'!O23+'Прил. 11 АЛЬФА'!O23</f>
        <v>0</v>
      </c>
      <c r="P23" s="53">
        <f>'Прил. 11 СОГАЗ'!P23+'Прил. 11 АЛЬФА'!P23</f>
        <v>0</v>
      </c>
      <c r="Q23" s="53">
        <f>'Прил. 11 СОГАЗ'!Q23+'Прил. 11 АЛЬФА'!Q23</f>
        <v>0</v>
      </c>
    </row>
    <row r="24" spans="1:17" s="35" customFormat="1" ht="18.75">
      <c r="A24" s="50">
        <f>A22+1</f>
        <v>3</v>
      </c>
      <c r="B24" s="67" t="s">
        <v>85</v>
      </c>
      <c r="C24" s="52">
        <f t="shared" si="0"/>
        <v>1043</v>
      </c>
      <c r="D24" s="53">
        <f>'Прил. 11 СОГАЗ'!D24+'Прил. 11 АЛЬФА'!D24</f>
        <v>537</v>
      </c>
      <c r="E24" s="53">
        <f>'Прил. 11 СОГАЗ'!E24+'Прил. 11 АЛЬФА'!E24</f>
        <v>506</v>
      </c>
      <c r="F24" s="53">
        <f>'Прил. 11 СОГАЗ'!F24+'Прил. 11 АЛЬФА'!F24</f>
        <v>3</v>
      </c>
      <c r="G24" s="53">
        <f>'Прил. 11 СОГАЗ'!G24+'Прил. 11 АЛЬФА'!G24</f>
        <v>1</v>
      </c>
      <c r="H24" s="53">
        <f>'Прил. 11 СОГАЗ'!H24+'Прил. 11 АЛЬФА'!H24</f>
        <v>11</v>
      </c>
      <c r="I24" s="53">
        <f>'Прил. 11 СОГАЗ'!I24+'Прил. 11 АЛЬФА'!I24</f>
        <v>13</v>
      </c>
      <c r="J24" s="53">
        <f>'Прил. 11 СОГАЗ'!J24+'Прил. 11 АЛЬФА'!J24</f>
        <v>83</v>
      </c>
      <c r="K24" s="53">
        <f>'Прил. 11 СОГАЗ'!K24+'Прил. 11 АЛЬФА'!K24</f>
        <v>78</v>
      </c>
      <c r="L24" s="53">
        <f>'Прил. 11 СОГАЗ'!L24+'Прил. 11 АЛЬФА'!L24</f>
        <v>197</v>
      </c>
      <c r="M24" s="53">
        <f>'Прил. 11 СОГАЗ'!M24+'Прил. 11 АЛЬФА'!M24</f>
        <v>168</v>
      </c>
      <c r="N24" s="53">
        <f>'Прил. 11 СОГАЗ'!N24+'Прил. 11 АЛЬФА'!N24</f>
        <v>191</v>
      </c>
      <c r="O24" s="53">
        <f>'Прил. 11 СОГАЗ'!O24+'Прил. 11 АЛЬФА'!O24</f>
        <v>189</v>
      </c>
      <c r="P24" s="53">
        <f>'Прил. 11 СОГАЗ'!P24+'Прил. 11 АЛЬФА'!P24</f>
        <v>52</v>
      </c>
      <c r="Q24" s="53">
        <f>'Прил. 11 СОГАЗ'!Q24+'Прил. 11 АЛЬФА'!Q24</f>
        <v>57</v>
      </c>
    </row>
    <row r="25" spans="1:17" s="35" customFormat="1" ht="18.75">
      <c r="A25" s="50">
        <f>A24+1</f>
        <v>4</v>
      </c>
      <c r="B25" s="51" t="s">
        <v>86</v>
      </c>
      <c r="C25" s="52">
        <f t="shared" si="0"/>
        <v>36979</v>
      </c>
      <c r="D25" s="53">
        <f>'Прил. 11 СОГАЗ'!D25+'Прил. 11 АЛЬФА'!D25</f>
        <v>17856</v>
      </c>
      <c r="E25" s="53">
        <f>'Прил. 11 СОГАЗ'!E25+'Прил. 11 АЛЬФА'!E25</f>
        <v>19123</v>
      </c>
      <c r="F25" s="53">
        <f>'Прил. 11 СОГАЗ'!F25+'Прил. 11 АЛЬФА'!F25</f>
        <v>102</v>
      </c>
      <c r="G25" s="53">
        <f>'Прил. 11 СОГАЗ'!G25+'Прил. 11 АЛЬФА'!G25</f>
        <v>111</v>
      </c>
      <c r="H25" s="53">
        <f>'Прил. 11 СОГАЗ'!H25+'Прил. 11 АЛЬФА'!H25</f>
        <v>590</v>
      </c>
      <c r="I25" s="53">
        <f>'Прил. 11 СОГАЗ'!I25+'Прил. 11 АЛЬФА'!I25</f>
        <v>577</v>
      </c>
      <c r="J25" s="53">
        <f>'Прил. 11 СОГАЗ'!J25+'Прил. 11 АЛЬФА'!J25</f>
        <v>2731</v>
      </c>
      <c r="K25" s="53">
        <f>'Прил. 11 СОГАЗ'!K25+'Прил. 11 АЛЬФА'!K25</f>
        <v>2670</v>
      </c>
      <c r="L25" s="53">
        <f>'Прил. 11 СОГАЗ'!L25+'Прил. 11 АЛЬФА'!L25</f>
        <v>7055</v>
      </c>
      <c r="M25" s="53">
        <f>'Прил. 11 СОГАЗ'!M25+'Прил. 11 АЛЬФА'!M25</f>
        <v>6094</v>
      </c>
      <c r="N25" s="53">
        <f>'Прил. 11 СОГАЗ'!N25+'Прил. 11 АЛЬФА'!N25</f>
        <v>5276</v>
      </c>
      <c r="O25" s="53">
        <f>'Прил. 11 СОГАЗ'!O25+'Прил. 11 АЛЬФА'!O25</f>
        <v>5262</v>
      </c>
      <c r="P25" s="53">
        <f>'Прил. 11 СОГАЗ'!P25+'Прил. 11 АЛЬФА'!P25</f>
        <v>2102</v>
      </c>
      <c r="Q25" s="53">
        <f>'Прил. 11 СОГАЗ'!Q25+'Прил. 11 АЛЬФА'!Q25</f>
        <v>4409</v>
      </c>
    </row>
    <row r="26" spans="1:17" s="35" customFormat="1" ht="18.75">
      <c r="A26" s="50" t="s">
        <v>87</v>
      </c>
      <c r="B26" s="51" t="s">
        <v>88</v>
      </c>
      <c r="C26" s="52">
        <f t="shared" si="0"/>
        <v>465</v>
      </c>
      <c r="D26" s="53">
        <f>'Прил. 11 СОГАЗ'!D26+'Прил. 11 АЛЬФА'!D26</f>
        <v>232</v>
      </c>
      <c r="E26" s="53">
        <f>'Прил. 11 СОГАЗ'!E26+'Прил. 11 АЛЬФА'!E26</f>
        <v>233</v>
      </c>
      <c r="F26" s="53">
        <f>'Прил. 11 СОГАЗ'!F26+'Прил. 11 АЛЬФА'!F26</f>
        <v>0</v>
      </c>
      <c r="G26" s="53">
        <f>'Прил. 11 СОГАЗ'!G26+'Прил. 11 АЛЬФА'!G26</f>
        <v>0</v>
      </c>
      <c r="H26" s="53">
        <f>'Прил. 11 СОГАЗ'!H26+'Прил. 11 АЛЬФА'!H26</f>
        <v>3</v>
      </c>
      <c r="I26" s="53">
        <f>'Прил. 11 СОГАЗ'!I26+'Прил. 11 АЛЬФА'!I26</f>
        <v>4</v>
      </c>
      <c r="J26" s="53">
        <f>'Прил. 11 СОГАЗ'!J26+'Прил. 11 АЛЬФА'!J26</f>
        <v>27</v>
      </c>
      <c r="K26" s="53">
        <f>'Прил. 11 СОГАЗ'!K26+'Прил. 11 АЛЬФА'!K26</f>
        <v>21</v>
      </c>
      <c r="L26" s="53">
        <f>'Прил. 11 СОГАЗ'!L26+'Прил. 11 АЛЬФА'!L26</f>
        <v>86</v>
      </c>
      <c r="M26" s="53">
        <f>'Прил. 11 СОГАЗ'!M26+'Прил. 11 АЛЬФА'!M26</f>
        <v>63</v>
      </c>
      <c r="N26" s="53">
        <f>'Прил. 11 СОГАЗ'!N26+'Прил. 11 АЛЬФА'!N26</f>
        <v>84</v>
      </c>
      <c r="O26" s="53">
        <f>'Прил. 11 СОГАЗ'!O26+'Прил. 11 АЛЬФА'!O26</f>
        <v>73</v>
      </c>
      <c r="P26" s="53">
        <f>'Прил. 11 СОГАЗ'!P26+'Прил. 11 АЛЬФА'!P26</f>
        <v>32</v>
      </c>
      <c r="Q26" s="53">
        <f>'Прил. 11 СОГАЗ'!Q26+'Прил. 11 АЛЬФА'!Q26</f>
        <v>72</v>
      </c>
    </row>
    <row r="27" spans="1:17" s="35" customFormat="1" ht="18.75">
      <c r="A27" s="50">
        <f>A25+1</f>
        <v>5</v>
      </c>
      <c r="B27" s="51" t="s">
        <v>89</v>
      </c>
      <c r="C27" s="52">
        <f t="shared" si="0"/>
        <v>3929</v>
      </c>
      <c r="D27" s="53">
        <f>'Прил. 11 СОГАЗ'!D27+'Прил. 11 АЛЬФА'!D27</f>
        <v>1744</v>
      </c>
      <c r="E27" s="53">
        <f>'Прил. 11 СОГАЗ'!E27+'Прил. 11 АЛЬФА'!E27</f>
        <v>2185</v>
      </c>
      <c r="F27" s="53">
        <f>'Прил. 11 СОГАЗ'!F27+'Прил. 11 АЛЬФА'!F27</f>
        <v>11</v>
      </c>
      <c r="G27" s="53">
        <f>'Прил. 11 СОГАЗ'!G27+'Прил. 11 АЛЬФА'!G27</f>
        <v>14</v>
      </c>
      <c r="H27" s="53">
        <f>'Прил. 11 СОГАЗ'!H27+'Прил. 11 АЛЬФА'!H27</f>
        <v>89</v>
      </c>
      <c r="I27" s="53">
        <f>'Прил. 11 СОГАЗ'!I27+'Прил. 11 АЛЬФА'!I27</f>
        <v>85</v>
      </c>
      <c r="J27" s="53">
        <f>'Прил. 11 СОГАЗ'!J27+'Прил. 11 АЛЬФА'!J27</f>
        <v>535</v>
      </c>
      <c r="K27" s="53">
        <f>'Прил. 11 СОГАЗ'!K27+'Прил. 11 АЛЬФА'!K27</f>
        <v>501</v>
      </c>
      <c r="L27" s="53">
        <f>'Прил. 11 СОГАЗ'!L27+'Прил. 11 АЛЬФА'!L27</f>
        <v>617</v>
      </c>
      <c r="M27" s="53">
        <f>'Прил. 11 СОГАЗ'!M27+'Прил. 11 АЛЬФА'!M27</f>
        <v>909</v>
      </c>
      <c r="N27" s="53">
        <f>'Прил. 11 СОГАЗ'!N27+'Прил. 11 АЛЬФА'!N27</f>
        <v>409</v>
      </c>
      <c r="O27" s="53">
        <f>'Прил. 11 СОГАЗ'!O27+'Прил. 11 АЛЬФА'!O27</f>
        <v>513</v>
      </c>
      <c r="P27" s="53">
        <f>'Прил. 11 СОГАЗ'!P27+'Прил. 11 АЛЬФА'!P27</f>
        <v>83</v>
      </c>
      <c r="Q27" s="53">
        <f>'Прил. 11 СОГАЗ'!Q27+'Прил. 11 АЛЬФА'!Q27</f>
        <v>163</v>
      </c>
    </row>
    <row r="28" spans="1:17" s="35" customFormat="1" ht="18.75">
      <c r="A28" s="50">
        <f t="shared" ref="A28:A36" si="1">A27+1</f>
        <v>6</v>
      </c>
      <c r="B28" s="51" t="s">
        <v>90</v>
      </c>
      <c r="C28" s="52">
        <f t="shared" si="0"/>
        <v>29156</v>
      </c>
      <c r="D28" s="53">
        <f>'Прил. 11 СОГАЗ'!D28+'Прил. 11 АЛЬФА'!D28</f>
        <v>13474</v>
      </c>
      <c r="E28" s="53">
        <f>'Прил. 11 СОГАЗ'!E28+'Прил. 11 АЛЬФА'!E28</f>
        <v>15682</v>
      </c>
      <c r="F28" s="53">
        <f>'Прил. 11 СОГАЗ'!F28+'Прил. 11 АЛЬФА'!F28</f>
        <v>115</v>
      </c>
      <c r="G28" s="53">
        <f>'Прил. 11 СОГАЗ'!G28+'Прил. 11 АЛЬФА'!G28</f>
        <v>96</v>
      </c>
      <c r="H28" s="53">
        <f>'Прил. 11 СОГАЗ'!H28+'Прил. 11 АЛЬФА'!H28</f>
        <v>622</v>
      </c>
      <c r="I28" s="53">
        <f>'Прил. 11 СОГАЗ'!I28+'Прил. 11 АЛЬФА'!I28</f>
        <v>556</v>
      </c>
      <c r="J28" s="53">
        <f>'Прил. 11 СОГАЗ'!J28+'Прил. 11 АЛЬФА'!J28</f>
        <v>2823</v>
      </c>
      <c r="K28" s="53">
        <f>'Прил. 11 СОГАЗ'!K28+'Прил. 11 АЛЬФА'!K28</f>
        <v>2744</v>
      </c>
      <c r="L28" s="53">
        <f>'Прил. 11 СОГАЗ'!L28+'Прил. 11 АЛЬФА'!L28</f>
        <v>5140</v>
      </c>
      <c r="M28" s="53">
        <f>'Прил. 11 СОГАЗ'!M28+'Прил. 11 АЛЬФА'!M28</f>
        <v>5741</v>
      </c>
      <c r="N28" s="53">
        <f>'Прил. 11 СОГАЗ'!N28+'Прил. 11 АЛЬФА'!N28</f>
        <v>3672</v>
      </c>
      <c r="O28" s="53">
        <f>'Прил. 11 СОГАЗ'!O28+'Прил. 11 АЛЬФА'!O28</f>
        <v>3952</v>
      </c>
      <c r="P28" s="53">
        <f>'Прил. 11 СОГАЗ'!P28+'Прил. 11 АЛЬФА'!P28</f>
        <v>1102</v>
      </c>
      <c r="Q28" s="53">
        <f>'Прил. 11 СОГАЗ'!Q28+'Прил. 11 АЛЬФА'!Q28</f>
        <v>2593</v>
      </c>
    </row>
    <row r="29" spans="1:17" s="35" customFormat="1" ht="18.75">
      <c r="A29" s="50">
        <f t="shared" si="1"/>
        <v>7</v>
      </c>
      <c r="B29" s="51" t="s">
        <v>91</v>
      </c>
      <c r="C29" s="52">
        <f t="shared" si="0"/>
        <v>13299</v>
      </c>
      <c r="D29" s="53">
        <f>'Прил. 11 СОГАЗ'!D29+'Прил. 11 АЛЬФА'!D29</f>
        <v>5880</v>
      </c>
      <c r="E29" s="53">
        <f>'Прил. 11 СОГАЗ'!E29+'Прил. 11 АЛЬФА'!E29</f>
        <v>7419</v>
      </c>
      <c r="F29" s="53">
        <f>'Прил. 11 СОГАЗ'!F29+'Прил. 11 АЛЬФА'!F29</f>
        <v>73</v>
      </c>
      <c r="G29" s="53">
        <f>'Прил. 11 СОГАЗ'!G29+'Прил. 11 АЛЬФА'!G29</f>
        <v>72</v>
      </c>
      <c r="H29" s="53">
        <f>'Прил. 11 СОГАЗ'!H29+'Прил. 11 АЛЬФА'!H29</f>
        <v>354</v>
      </c>
      <c r="I29" s="53">
        <f>'Прил. 11 СОГАЗ'!I29+'Прил. 11 АЛЬФА'!I29</f>
        <v>328</v>
      </c>
      <c r="J29" s="53">
        <f>'Прил. 11 СОГАЗ'!J29+'Прил. 11 АЛЬФА'!J29</f>
        <v>1457</v>
      </c>
      <c r="K29" s="53">
        <f>'Прил. 11 СОГАЗ'!K29+'Прил. 11 АЛЬФА'!K29</f>
        <v>1330</v>
      </c>
      <c r="L29" s="53">
        <f>'Прил. 11 СОГАЗ'!L29+'Прил. 11 АЛЬФА'!L29</f>
        <v>2185</v>
      </c>
      <c r="M29" s="53">
        <f>'Прил. 11 СОГАЗ'!M29+'Прил. 11 АЛЬФА'!M29</f>
        <v>2907</v>
      </c>
      <c r="N29" s="53">
        <f>'Прил. 11 СОГАЗ'!N29+'Прил. 11 АЛЬФА'!N29</f>
        <v>1374</v>
      </c>
      <c r="O29" s="53">
        <f>'Прил. 11 СОГАЗ'!O29+'Прил. 11 АЛЬФА'!O29</f>
        <v>1804</v>
      </c>
      <c r="P29" s="53">
        <f>'Прил. 11 СОГАЗ'!P29+'Прил. 11 АЛЬФА'!P29</f>
        <v>437</v>
      </c>
      <c r="Q29" s="53">
        <f>'Прил. 11 СОГАЗ'!Q29+'Прил. 11 АЛЬФА'!Q29</f>
        <v>978</v>
      </c>
    </row>
    <row r="30" spans="1:17" s="35" customFormat="1" ht="18.75">
      <c r="A30" s="50">
        <f t="shared" si="1"/>
        <v>8</v>
      </c>
      <c r="B30" s="51" t="s">
        <v>92</v>
      </c>
      <c r="C30" s="52">
        <f t="shared" si="0"/>
        <v>8167</v>
      </c>
      <c r="D30" s="53">
        <f>'Прил. 11 СОГАЗ'!D30+'Прил. 11 АЛЬФА'!D30</f>
        <v>3376</v>
      </c>
      <c r="E30" s="53">
        <f>'Прил. 11 СОГАЗ'!E30+'Прил. 11 АЛЬФА'!E30</f>
        <v>4791</v>
      </c>
      <c r="F30" s="53">
        <f>'Прил. 11 СОГАЗ'!F30+'Прил. 11 АЛЬФА'!F30</f>
        <v>58</v>
      </c>
      <c r="G30" s="53">
        <f>'Прил. 11 СОГАЗ'!G30+'Прил. 11 АЛЬФА'!G30</f>
        <v>66</v>
      </c>
      <c r="H30" s="53">
        <f>'Прил. 11 СОГАЗ'!H30+'Прил. 11 АЛЬФА'!H30</f>
        <v>306</v>
      </c>
      <c r="I30" s="53">
        <f>'Прил. 11 СОГАЗ'!I30+'Прил. 11 АЛЬФА'!I30</f>
        <v>286</v>
      </c>
      <c r="J30" s="53">
        <f>'Прил. 11 СОГАЗ'!J30+'Прил. 11 АЛЬФА'!J30</f>
        <v>1215</v>
      </c>
      <c r="K30" s="53">
        <f>'Прил. 11 СОГАЗ'!K30+'Прил. 11 АЛЬФА'!K30</f>
        <v>1167</v>
      </c>
      <c r="L30" s="53">
        <f>'Прил. 11 СОГАЗ'!L30+'Прил. 11 АЛЬФА'!L30</f>
        <v>1038</v>
      </c>
      <c r="M30" s="53">
        <f>'Прил. 11 СОГАЗ'!M30+'Прил. 11 АЛЬФА'!M30</f>
        <v>2260</v>
      </c>
      <c r="N30" s="53">
        <f>'Прил. 11 СОГАЗ'!N30+'Прил. 11 АЛЬФА'!N30</f>
        <v>627</v>
      </c>
      <c r="O30" s="53">
        <f>'Прил. 11 СОГАЗ'!O30+'Прил. 11 АЛЬФА'!O30</f>
        <v>805</v>
      </c>
      <c r="P30" s="53">
        <f>'Прил. 11 СОГАЗ'!P30+'Прил. 11 АЛЬФА'!P30</f>
        <v>132</v>
      </c>
      <c r="Q30" s="53">
        <f>'Прил. 11 СОГАЗ'!Q30+'Прил. 11 АЛЬФА'!Q30</f>
        <v>207</v>
      </c>
    </row>
    <row r="31" spans="1:17" s="35" customFormat="1" ht="18.75">
      <c r="A31" s="50">
        <f t="shared" si="1"/>
        <v>9</v>
      </c>
      <c r="B31" s="51" t="s">
        <v>93</v>
      </c>
      <c r="C31" s="52">
        <f t="shared" si="0"/>
        <v>11959</v>
      </c>
      <c r="D31" s="53">
        <f>'Прил. 11 СОГАЗ'!D31+'Прил. 11 АЛЬФА'!D31</f>
        <v>5525</v>
      </c>
      <c r="E31" s="53">
        <f>'Прил. 11 СОГАЗ'!E31+'Прил. 11 АЛЬФА'!E31</f>
        <v>6434</v>
      </c>
      <c r="F31" s="53">
        <f>'Прил. 11 СОГАЗ'!F31+'Прил. 11 АЛЬФА'!F31</f>
        <v>52</v>
      </c>
      <c r="G31" s="53">
        <f>'Прил. 11 СОГАЗ'!G31+'Прил. 11 АЛЬФА'!G31</f>
        <v>59</v>
      </c>
      <c r="H31" s="53">
        <f>'Прил. 11 СОГАЗ'!H31+'Прил. 11 АЛЬФА'!H31</f>
        <v>311</v>
      </c>
      <c r="I31" s="53">
        <f>'Прил. 11 СОГАЗ'!I31+'Прил. 11 АЛЬФА'!I31</f>
        <v>272</v>
      </c>
      <c r="J31" s="53">
        <f>'Прил. 11 СОГАЗ'!J31+'Прил. 11 АЛЬФА'!J31</f>
        <v>1255</v>
      </c>
      <c r="K31" s="53">
        <f>'Прил. 11 СОГАЗ'!K31+'Прил. 11 АЛЬФА'!K31</f>
        <v>1213</v>
      </c>
      <c r="L31" s="53">
        <f>'Прил. 11 СОГАЗ'!L31+'Прил. 11 АЛЬФА'!L31</f>
        <v>2165</v>
      </c>
      <c r="M31" s="53">
        <f>'Прил. 11 СОГАЗ'!M31+'Прил. 11 АЛЬФА'!M31</f>
        <v>2523</v>
      </c>
      <c r="N31" s="53">
        <f>'Прил. 11 СОГАЗ'!N31+'Прил. 11 АЛЬФА'!N31</f>
        <v>1357</v>
      </c>
      <c r="O31" s="53">
        <f>'Прил. 11 СОГАЗ'!O31+'Прил. 11 АЛЬФА'!O31</f>
        <v>1563</v>
      </c>
      <c r="P31" s="53">
        <f>'Прил. 11 СОГАЗ'!P31+'Прил. 11 АЛЬФА'!P31</f>
        <v>385</v>
      </c>
      <c r="Q31" s="53">
        <f>'Прил. 11 СОГАЗ'!Q31+'Прил. 11 АЛЬФА'!Q31</f>
        <v>804</v>
      </c>
    </row>
    <row r="32" spans="1:17" s="35" customFormat="1" ht="18.75">
      <c r="A32" s="50">
        <f t="shared" si="1"/>
        <v>10</v>
      </c>
      <c r="B32" s="67" t="s">
        <v>94</v>
      </c>
      <c r="C32" s="52">
        <f t="shared" si="0"/>
        <v>6387</v>
      </c>
      <c r="D32" s="53">
        <f>'Прил. 11 СОГАЗ'!D32+'Прил. 11 АЛЬФА'!D32</f>
        <v>2792</v>
      </c>
      <c r="E32" s="53">
        <f>'Прил. 11 СОГАЗ'!E32+'Прил. 11 АЛЬФА'!E32</f>
        <v>3595</v>
      </c>
      <c r="F32" s="53">
        <f>'Прил. 11 СОГАЗ'!F32+'Прил. 11 АЛЬФА'!F32</f>
        <v>21</v>
      </c>
      <c r="G32" s="53">
        <f>'Прил. 11 СОГАЗ'!G32+'Прил. 11 АЛЬФА'!G32</f>
        <v>24</v>
      </c>
      <c r="H32" s="53">
        <f>'Прил. 11 СОГАЗ'!H32+'Прил. 11 АЛЬФА'!H32</f>
        <v>169</v>
      </c>
      <c r="I32" s="53">
        <f>'Прил. 11 СОГАЗ'!I32+'Прил. 11 АЛЬФА'!I32</f>
        <v>169</v>
      </c>
      <c r="J32" s="53">
        <f>'Прил. 11 СОГАЗ'!J32+'Прил. 11 АЛЬФА'!J32</f>
        <v>782</v>
      </c>
      <c r="K32" s="53">
        <f>'Прил. 11 СОГАЗ'!K32+'Прил. 11 АЛЬФА'!K32</f>
        <v>717</v>
      </c>
      <c r="L32" s="53">
        <f>'Прил. 11 СОГАЗ'!L32+'Прил. 11 АЛЬФА'!L32</f>
        <v>942</v>
      </c>
      <c r="M32" s="53">
        <f>'Прил. 11 СОГАЗ'!M32+'Прил. 11 АЛЬФА'!M32</f>
        <v>1489</v>
      </c>
      <c r="N32" s="53">
        <f>'Прил. 11 СОГАЗ'!N32+'Прил. 11 АЛЬФА'!N32</f>
        <v>668</v>
      </c>
      <c r="O32" s="53">
        <f>'Прил. 11 СОГАЗ'!O32+'Прил. 11 АЛЬФА'!O32</f>
        <v>897</v>
      </c>
      <c r="P32" s="53">
        <f>'Прил. 11 СОГАЗ'!P32+'Прил. 11 АЛЬФА'!P32</f>
        <v>210</v>
      </c>
      <c r="Q32" s="53">
        <f>'Прил. 11 СОГАЗ'!Q32+'Прил. 11 АЛЬФА'!Q32</f>
        <v>299</v>
      </c>
    </row>
    <row r="33" spans="1:17" s="35" customFormat="1" ht="18.75">
      <c r="A33" s="50">
        <f t="shared" si="1"/>
        <v>11</v>
      </c>
      <c r="B33" s="51" t="s">
        <v>95</v>
      </c>
      <c r="C33" s="52">
        <f t="shared" si="0"/>
        <v>50889</v>
      </c>
      <c r="D33" s="53">
        <f>'Прил. 11 СОГАЗ'!D33+'Прил. 11 АЛЬФА'!D33</f>
        <v>23358</v>
      </c>
      <c r="E33" s="53">
        <f>'Прил. 11 СОГАЗ'!E33+'Прил. 11 АЛЬФА'!E33</f>
        <v>27531</v>
      </c>
      <c r="F33" s="53">
        <f>'Прил. 11 СОГАЗ'!F33+'Прил. 11 АЛЬФА'!F33</f>
        <v>139</v>
      </c>
      <c r="G33" s="53">
        <f>'Прил. 11 СОГАЗ'!G33+'Прил. 11 АЛЬФА'!G33</f>
        <v>130</v>
      </c>
      <c r="H33" s="53">
        <f>'Прил. 11 СОГАЗ'!H33+'Прил. 11 АЛЬФА'!H33</f>
        <v>755</v>
      </c>
      <c r="I33" s="53">
        <f>'Прил. 11 СОГАЗ'!I33+'Прил. 11 АЛЬФА'!I33</f>
        <v>733</v>
      </c>
      <c r="J33" s="53">
        <f>'Прил. 11 СОГАЗ'!J33+'Прил. 11 АЛЬФА'!J33</f>
        <v>3943</v>
      </c>
      <c r="K33" s="53">
        <f>'Прил. 11 СОГАЗ'!K33+'Прил. 11 АЛЬФА'!K33</f>
        <v>3647</v>
      </c>
      <c r="L33" s="53">
        <f>'Прил. 11 СОГАЗ'!L33+'Прил. 11 АЛЬФА'!L33</f>
        <v>9340</v>
      </c>
      <c r="M33" s="53">
        <f>'Прил. 11 СОГАЗ'!M33+'Прил. 11 АЛЬФА'!M33</f>
        <v>8927</v>
      </c>
      <c r="N33" s="53">
        <f>'Прил. 11 СОГАЗ'!N33+'Прил. 11 АЛЬФА'!N33</f>
        <v>6351</v>
      </c>
      <c r="O33" s="53">
        <f>'Прил. 11 СОГАЗ'!O33+'Прил. 11 АЛЬФА'!O33</f>
        <v>7408</v>
      </c>
      <c r="P33" s="53">
        <f>'Прил. 11 СОГАЗ'!P33+'Прил. 11 АЛЬФА'!P33</f>
        <v>2830</v>
      </c>
      <c r="Q33" s="53">
        <f>'Прил. 11 СОГАЗ'!Q33+'Прил. 11 АЛЬФА'!Q33</f>
        <v>6686</v>
      </c>
    </row>
    <row r="34" spans="1:17" s="35" customFormat="1" ht="18.75">
      <c r="A34" s="50">
        <f t="shared" si="1"/>
        <v>12</v>
      </c>
      <c r="B34" s="51" t="s">
        <v>96</v>
      </c>
      <c r="C34" s="52">
        <f t="shared" si="0"/>
        <v>29073</v>
      </c>
      <c r="D34" s="53">
        <f>'Прил. 11 СОГАЗ'!D34+'Прил. 11 АЛЬФА'!D34</f>
        <v>13750</v>
      </c>
      <c r="E34" s="53">
        <f>'Прил. 11 СОГАЗ'!E34+'Прил. 11 АЛЬФА'!E34</f>
        <v>15323</v>
      </c>
      <c r="F34" s="53">
        <f>'Прил. 11 СОГАЗ'!F34+'Прил. 11 АЛЬФА'!F34</f>
        <v>100</v>
      </c>
      <c r="G34" s="53">
        <f>'Прил. 11 СОГАЗ'!G34+'Прил. 11 АЛЬФА'!G34</f>
        <v>86</v>
      </c>
      <c r="H34" s="53">
        <f>'Прил. 11 СОГАЗ'!H34+'Прил. 11 АЛЬФА'!H34</f>
        <v>433</v>
      </c>
      <c r="I34" s="53">
        <f>'Прил. 11 СОГАЗ'!I34+'Прил. 11 АЛЬФА'!I34</f>
        <v>431</v>
      </c>
      <c r="J34" s="53">
        <f>'Прил. 11 СОГАЗ'!J34+'Прил. 11 АЛЬФА'!J34</f>
        <v>2323</v>
      </c>
      <c r="K34" s="53">
        <f>'Прил. 11 СОГАЗ'!K34+'Прил. 11 АЛЬФА'!K34</f>
        <v>2226</v>
      </c>
      <c r="L34" s="53">
        <f>'Прил. 11 СОГАЗ'!L34+'Прил. 11 АЛЬФА'!L34</f>
        <v>5866</v>
      </c>
      <c r="M34" s="53">
        <f>'Прил. 11 СОГАЗ'!M34+'Прил. 11 АЛЬФА'!M34</f>
        <v>5173</v>
      </c>
      <c r="N34" s="53">
        <f>'Прил. 11 СОГАЗ'!N34+'Прил. 11 АЛЬФА'!N34</f>
        <v>3642</v>
      </c>
      <c r="O34" s="53">
        <f>'Прил. 11 СОГАЗ'!O34+'Прил. 11 АЛЬФА'!O34</f>
        <v>3991</v>
      </c>
      <c r="P34" s="53">
        <f>'Прил. 11 СОГАЗ'!P34+'Прил. 11 АЛЬФА'!P34</f>
        <v>1386</v>
      </c>
      <c r="Q34" s="53">
        <f>'Прил. 11 СОГАЗ'!Q34+'Прил. 11 АЛЬФА'!Q34</f>
        <v>3416</v>
      </c>
    </row>
    <row r="35" spans="1:17" s="35" customFormat="1" ht="18.75">
      <c r="A35" s="50">
        <f t="shared" si="1"/>
        <v>13</v>
      </c>
      <c r="B35" s="51" t="s">
        <v>97</v>
      </c>
      <c r="C35" s="52">
        <f t="shared" si="0"/>
        <v>41994</v>
      </c>
      <c r="D35" s="53">
        <f>'Прил. 11 СОГАЗ'!D35+'Прил. 11 АЛЬФА'!D35</f>
        <v>19426</v>
      </c>
      <c r="E35" s="53">
        <f>'Прил. 11 СОГАЗ'!E35+'Прил. 11 АЛЬФА'!E35</f>
        <v>22568</v>
      </c>
      <c r="F35" s="53">
        <f>'Прил. 11 СОГАЗ'!F35+'Прил. 11 АЛЬФА'!F35</f>
        <v>114</v>
      </c>
      <c r="G35" s="53">
        <f>'Прил. 11 СОГАЗ'!G35+'Прил. 11 АЛЬФА'!G35</f>
        <v>95</v>
      </c>
      <c r="H35" s="53">
        <f>'Прил. 11 СОГАЗ'!H35+'Прил. 11 АЛЬФА'!H35</f>
        <v>644</v>
      </c>
      <c r="I35" s="53">
        <f>'Прил. 11 СОГАЗ'!I35+'Прил. 11 АЛЬФА'!I35</f>
        <v>626</v>
      </c>
      <c r="J35" s="53">
        <f>'Прил. 11 СОГАЗ'!J35+'Прил. 11 АЛЬФА'!J35</f>
        <v>3311</v>
      </c>
      <c r="K35" s="53">
        <f>'Прил. 11 СОГАЗ'!K35+'Прил. 11 АЛЬФА'!K35</f>
        <v>3089</v>
      </c>
      <c r="L35" s="53">
        <f>'Прил. 11 СОГАЗ'!L35+'Прил. 11 АЛЬФА'!L35</f>
        <v>7157</v>
      </c>
      <c r="M35" s="53">
        <f>'Прил. 11 СОГАЗ'!M35+'Прил. 11 АЛЬФА'!M35</f>
        <v>6886</v>
      </c>
      <c r="N35" s="53">
        <f>'Прил. 11 СОГАЗ'!N35+'Прил. 11 АЛЬФА'!N35</f>
        <v>5569</v>
      </c>
      <c r="O35" s="53">
        <f>'Прил. 11 СОГАЗ'!O35+'Прил. 11 АЛЬФА'!O35</f>
        <v>6163</v>
      </c>
      <c r="P35" s="53">
        <f>'Прил. 11 СОГАЗ'!P35+'Прил. 11 АЛЬФА'!P35</f>
        <v>2631</v>
      </c>
      <c r="Q35" s="53">
        <f>'Прил. 11 СОГАЗ'!Q35+'Прил. 11 АЛЬФА'!Q35</f>
        <v>5709</v>
      </c>
    </row>
    <row r="36" spans="1:17" s="35" customFormat="1" ht="18.75">
      <c r="A36" s="50">
        <f t="shared" si="1"/>
        <v>14</v>
      </c>
      <c r="B36" s="51" t="s">
        <v>98</v>
      </c>
      <c r="C36" s="52">
        <f t="shared" si="0"/>
        <v>15559</v>
      </c>
      <c r="D36" s="53">
        <f>'Прил. 11 СОГАЗ'!D36+'Прил. 11 АЛЬФА'!D36</f>
        <v>7375</v>
      </c>
      <c r="E36" s="53">
        <f>'Прил. 11 СОГАЗ'!E36+'Прил. 11 АЛЬФА'!E36</f>
        <v>8184</v>
      </c>
      <c r="F36" s="53">
        <f>'Прил. 11 СОГАЗ'!F36+'Прил. 11 АЛЬФА'!F36</f>
        <v>60</v>
      </c>
      <c r="G36" s="53">
        <f>'Прил. 11 СОГАЗ'!G36+'Прил. 11 АЛЬФА'!G36</f>
        <v>45</v>
      </c>
      <c r="H36" s="53">
        <f>'Прил. 11 СОГАЗ'!H36+'Прил. 11 АЛЬФА'!H36</f>
        <v>236</v>
      </c>
      <c r="I36" s="53">
        <f>'Прил. 11 СОГАЗ'!I36+'Прил. 11 АЛЬФА'!I36</f>
        <v>198</v>
      </c>
      <c r="J36" s="53">
        <f>'Прил. 11 СОГАЗ'!J36+'Прил. 11 АЛЬФА'!J36</f>
        <v>1314</v>
      </c>
      <c r="K36" s="53">
        <f>'Прил. 11 СОГАЗ'!K36+'Прил. 11 АЛЬФА'!K36</f>
        <v>1168</v>
      </c>
      <c r="L36" s="53">
        <f>'Прил. 11 СОГАЗ'!L36+'Прил. 11 АЛЬФА'!L36</f>
        <v>2742</v>
      </c>
      <c r="M36" s="53">
        <f>'Прил. 11 СОГАЗ'!M36+'Прил. 11 АЛЬФА'!M36</f>
        <v>2582</v>
      </c>
      <c r="N36" s="53">
        <f>'Прил. 11 СОГАЗ'!N36+'Прил. 11 АЛЬФА'!N36</f>
        <v>2133</v>
      </c>
      <c r="O36" s="53">
        <f>'Прил. 11 СОГАЗ'!O36+'Прил. 11 АЛЬФА'!O36</f>
        <v>2297</v>
      </c>
      <c r="P36" s="53">
        <f>'Прил. 11 СОГАЗ'!P36+'Прил. 11 АЛЬФА'!P36</f>
        <v>890</v>
      </c>
      <c r="Q36" s="53">
        <f>'Прил. 11 СОГАЗ'!Q36+'Прил. 11 АЛЬФА'!Q36</f>
        <v>1894</v>
      </c>
    </row>
    <row r="37" spans="1:17" s="35" customFormat="1" ht="18.75">
      <c r="A37" s="50" t="s">
        <v>99</v>
      </c>
      <c r="B37" s="54" t="s">
        <v>100</v>
      </c>
      <c r="C37" s="52">
        <f t="shared" si="0"/>
        <v>1903</v>
      </c>
      <c r="D37" s="53">
        <f>'Прил. 11 СОГАЗ'!D37+'Прил. 11 АЛЬФА'!D37</f>
        <v>904</v>
      </c>
      <c r="E37" s="53">
        <f>'Прил. 11 СОГАЗ'!E37+'Прил. 11 АЛЬФА'!E37</f>
        <v>999</v>
      </c>
      <c r="F37" s="53">
        <f>'Прил. 11 СОГАЗ'!F37+'Прил. 11 АЛЬФА'!F37</f>
        <v>5</v>
      </c>
      <c r="G37" s="53">
        <f>'Прил. 11 СОГАЗ'!G37+'Прил. 11 АЛЬФА'!G37</f>
        <v>4</v>
      </c>
      <c r="H37" s="53">
        <f>'Прил. 11 СОГАЗ'!H37+'Прил. 11 АЛЬФА'!H37</f>
        <v>18</v>
      </c>
      <c r="I37" s="53">
        <f>'Прил. 11 СОГАЗ'!I37+'Прил. 11 АЛЬФА'!I37</f>
        <v>20</v>
      </c>
      <c r="J37" s="53">
        <f>'Прил. 11 СОГАЗ'!J37+'Прил. 11 АЛЬФА'!J37</f>
        <v>159</v>
      </c>
      <c r="K37" s="53">
        <f>'Прил. 11 СОГАЗ'!K37+'Прил. 11 АЛЬФА'!K37</f>
        <v>150</v>
      </c>
      <c r="L37" s="53">
        <f>'Прил. 11 СОГАЗ'!L37+'Прил. 11 АЛЬФА'!L37</f>
        <v>349</v>
      </c>
      <c r="M37" s="53">
        <f>'Прил. 11 СОГАЗ'!M37+'Прил. 11 АЛЬФА'!M37</f>
        <v>302</v>
      </c>
      <c r="N37" s="53">
        <f>'Прил. 11 СОГАЗ'!N37+'Прил. 11 АЛЬФА'!N37</f>
        <v>262</v>
      </c>
      <c r="O37" s="53">
        <f>'Прил. 11 СОГАЗ'!O37+'Прил. 11 АЛЬФА'!O37</f>
        <v>269</v>
      </c>
      <c r="P37" s="53">
        <f>'Прил. 11 СОГАЗ'!P37+'Прил. 11 АЛЬФА'!P37</f>
        <v>111</v>
      </c>
      <c r="Q37" s="53">
        <f>'Прил. 11 СОГАЗ'!Q37+'Прил. 11 АЛЬФА'!Q37</f>
        <v>254</v>
      </c>
    </row>
    <row r="38" spans="1:17" s="35" customFormat="1" ht="18.75">
      <c r="A38" s="50">
        <v>15</v>
      </c>
      <c r="B38" s="51" t="s">
        <v>101</v>
      </c>
      <c r="C38" s="52">
        <f t="shared" si="0"/>
        <v>4817</v>
      </c>
      <c r="D38" s="53">
        <f>'Прил. 11 СОГАЗ'!D38+'Прил. 11 АЛЬФА'!D38</f>
        <v>2272</v>
      </c>
      <c r="E38" s="53">
        <f>'Прил. 11 СОГАЗ'!E38+'Прил. 11 АЛЬФА'!E38</f>
        <v>2545</v>
      </c>
      <c r="F38" s="53">
        <f>'Прил. 11 СОГАЗ'!F38+'Прил. 11 АЛЬФА'!F38</f>
        <v>10</v>
      </c>
      <c r="G38" s="53">
        <f>'Прил. 11 СОГАЗ'!G38+'Прил. 11 АЛЬФА'!G38</f>
        <v>10</v>
      </c>
      <c r="H38" s="53">
        <f>'Прил. 11 СОГАЗ'!H38+'Прил. 11 АЛЬФА'!H38</f>
        <v>39</v>
      </c>
      <c r="I38" s="53">
        <f>'Прил. 11 СОГАЗ'!I38+'Прил. 11 АЛЬФА'!I38</f>
        <v>49</v>
      </c>
      <c r="J38" s="53">
        <f>'Прил. 11 СОГАЗ'!J38+'Прил. 11 АЛЬФА'!J38</f>
        <v>316</v>
      </c>
      <c r="K38" s="53">
        <f>'Прил. 11 СОГАЗ'!K38+'Прил. 11 АЛЬФА'!K38</f>
        <v>306</v>
      </c>
      <c r="L38" s="53">
        <f>'Прил. 11 СОГАЗ'!L38+'Прил. 11 АЛЬФА'!L38</f>
        <v>761</v>
      </c>
      <c r="M38" s="53">
        <f>'Прил. 11 СОГАЗ'!M38+'Прил. 11 АЛЬФА'!M38</f>
        <v>594</v>
      </c>
      <c r="N38" s="53">
        <f>'Прил. 11 СОГАЗ'!N38+'Прил. 11 АЛЬФА'!N38</f>
        <v>713</v>
      </c>
      <c r="O38" s="53">
        <f>'Прил. 11 СОГАЗ'!O38+'Прил. 11 АЛЬФА'!O38</f>
        <v>785</v>
      </c>
      <c r="P38" s="53">
        <f>'Прил. 11 СОГАЗ'!P38+'Прил. 11 АЛЬФА'!P38</f>
        <v>433</v>
      </c>
      <c r="Q38" s="53">
        <f>'Прил. 11 СОГАЗ'!Q38+'Прил. 11 АЛЬФА'!Q38</f>
        <v>801</v>
      </c>
    </row>
    <row r="39" spans="1:17" s="35" customFormat="1" ht="18.75">
      <c r="A39" s="50">
        <f>A38+1</f>
        <v>16</v>
      </c>
      <c r="B39" s="51" t="s">
        <v>102</v>
      </c>
      <c r="C39" s="52">
        <f t="shared" si="0"/>
        <v>41366</v>
      </c>
      <c r="D39" s="53">
        <f>'Прил. 11 СОГАЗ'!D39+'Прил. 11 АЛЬФА'!D39</f>
        <v>18894</v>
      </c>
      <c r="E39" s="53">
        <f>'Прил. 11 СОГАЗ'!E39+'Прил. 11 АЛЬФА'!E39</f>
        <v>22472</v>
      </c>
      <c r="F39" s="53">
        <f>'Прил. 11 СОГАЗ'!F39+'Прил. 11 АЛЬФА'!F39</f>
        <v>111</v>
      </c>
      <c r="G39" s="53">
        <f>'Прил. 11 СОГАЗ'!G39+'Прил. 11 АЛЬФА'!G39</f>
        <v>128</v>
      </c>
      <c r="H39" s="53">
        <f>'Прил. 11 СОГАЗ'!H39+'Прил. 11 АЛЬФА'!H39</f>
        <v>676</v>
      </c>
      <c r="I39" s="53">
        <f>'Прил. 11 СОГАЗ'!I39+'Прил. 11 АЛЬФА'!I39</f>
        <v>619</v>
      </c>
      <c r="J39" s="53">
        <f>'Прил. 11 СОГАЗ'!J39+'Прил. 11 АЛЬФА'!J39</f>
        <v>3371</v>
      </c>
      <c r="K39" s="53">
        <f>'Прил. 11 СОГАЗ'!K39+'Прил. 11 АЛЬФА'!K39</f>
        <v>3111</v>
      </c>
      <c r="L39" s="53">
        <f>'Прил. 11 СОГАЗ'!L39+'Прил. 11 АЛЬФА'!L39</f>
        <v>7326</v>
      </c>
      <c r="M39" s="53">
        <f>'Прил. 11 СОГАЗ'!M39+'Прил. 11 АЛЬФА'!M39</f>
        <v>7134</v>
      </c>
      <c r="N39" s="53">
        <f>'Прил. 11 СОГАЗ'!N39+'Прил. 11 АЛЬФА'!N39</f>
        <v>5157</v>
      </c>
      <c r="O39" s="53">
        <f>'Прил. 11 СОГАЗ'!O39+'Прил. 11 АЛЬФА'!O39</f>
        <v>6163</v>
      </c>
      <c r="P39" s="53">
        <f>'Прил. 11 СОГАЗ'!P39+'Прил. 11 АЛЬФА'!P39</f>
        <v>2253</v>
      </c>
      <c r="Q39" s="53">
        <f>'Прил. 11 СОГАЗ'!Q39+'Прил. 11 АЛЬФА'!Q39</f>
        <v>5317</v>
      </c>
    </row>
    <row r="40" spans="1:17" s="35" customFormat="1" ht="18.75">
      <c r="A40" s="50">
        <f>A39+1</f>
        <v>17</v>
      </c>
      <c r="B40" s="51" t="s">
        <v>103</v>
      </c>
      <c r="C40" s="52">
        <f t="shared" si="0"/>
        <v>25478</v>
      </c>
      <c r="D40" s="53">
        <f>'Прил. 11 СОГАЗ'!D40+'Прил. 11 АЛЬФА'!D40</f>
        <v>11426</v>
      </c>
      <c r="E40" s="53">
        <f>'Прил. 11 СОГАЗ'!E40+'Прил. 11 АЛЬФА'!E40</f>
        <v>14052</v>
      </c>
      <c r="F40" s="53">
        <f>'Прил. 11 СОГАЗ'!F40+'Прил. 11 АЛЬФА'!F40</f>
        <v>110</v>
      </c>
      <c r="G40" s="53">
        <f>'Прил. 11 СОГАЗ'!G40+'Прил. 11 АЛЬФА'!G40</f>
        <v>98</v>
      </c>
      <c r="H40" s="53">
        <f>'Прил. 11 СОГАЗ'!H40+'Прил. 11 АЛЬФА'!H40</f>
        <v>524</v>
      </c>
      <c r="I40" s="53">
        <f>'Прил. 11 СОГАЗ'!I40+'Прил. 11 АЛЬФА'!I40</f>
        <v>503</v>
      </c>
      <c r="J40" s="53">
        <f>'Прил. 11 СОГАЗ'!J40+'Прил. 11 АЛЬФА'!J40</f>
        <v>2245</v>
      </c>
      <c r="K40" s="53">
        <f>'Прил. 11 СОГАЗ'!K40+'Прил. 11 АЛЬФА'!K40</f>
        <v>2198</v>
      </c>
      <c r="L40" s="53">
        <f>'Прил. 11 СОГАЗ'!L40+'Прил. 11 АЛЬФА'!L40</f>
        <v>4310</v>
      </c>
      <c r="M40" s="53">
        <f>'Прил. 11 СОГАЗ'!M40+'Прил. 11 АЛЬФА'!M40</f>
        <v>4836</v>
      </c>
      <c r="N40" s="53">
        <f>'Прил. 11 СОГАЗ'!N40+'Прил. 11 АЛЬФА'!N40</f>
        <v>3030</v>
      </c>
      <c r="O40" s="53">
        <f>'Прил. 11 СОГАЗ'!O40+'Прил. 11 АЛЬФА'!O40</f>
        <v>3605</v>
      </c>
      <c r="P40" s="53">
        <f>'Прил. 11 СОГАЗ'!P40+'Прил. 11 АЛЬФА'!P40</f>
        <v>1207</v>
      </c>
      <c r="Q40" s="53">
        <f>'Прил. 11 СОГАЗ'!Q40+'Прил. 11 АЛЬФА'!Q40</f>
        <v>2812</v>
      </c>
    </row>
    <row r="41" spans="1:17" s="35" customFormat="1" ht="18.75">
      <c r="A41" s="50">
        <f>A40+1</f>
        <v>18</v>
      </c>
      <c r="B41" s="51" t="s">
        <v>104</v>
      </c>
      <c r="C41" s="52">
        <f t="shared" si="0"/>
        <v>17638</v>
      </c>
      <c r="D41" s="53">
        <f>'Прил. 11 СОГАЗ'!D41+'Прил. 11 АЛЬФА'!D41</f>
        <v>8340</v>
      </c>
      <c r="E41" s="53">
        <f>'Прил. 11 СОГАЗ'!E41+'Прил. 11 АЛЬФА'!E41</f>
        <v>9298</v>
      </c>
      <c r="F41" s="53">
        <f>'Прил. 11 СОГАЗ'!F41+'Прил. 11 АЛЬФА'!F41</f>
        <v>33</v>
      </c>
      <c r="G41" s="53">
        <f>'Прил. 11 СОГАЗ'!G41+'Прил. 11 АЛЬФА'!G41</f>
        <v>49</v>
      </c>
      <c r="H41" s="53">
        <f>'Прил. 11 СОГАЗ'!H41+'Прил. 11 АЛЬФА'!H41</f>
        <v>302</v>
      </c>
      <c r="I41" s="53">
        <f>'Прил. 11 СОГАЗ'!I41+'Прил. 11 АЛЬФА'!I41</f>
        <v>235</v>
      </c>
      <c r="J41" s="53">
        <f>'Прил. 11 СОГАЗ'!J41+'Прил. 11 АЛЬФА'!J41</f>
        <v>1367</v>
      </c>
      <c r="K41" s="53">
        <f>'Прил. 11 СОГАЗ'!K41+'Прил. 11 АЛЬФА'!K41</f>
        <v>1289</v>
      </c>
      <c r="L41" s="53">
        <f>'Прил. 11 СОГАЗ'!L41+'Прил. 11 АЛЬФА'!L41</f>
        <v>3245</v>
      </c>
      <c r="M41" s="53">
        <f>'Прил. 11 СОГАЗ'!M41+'Прил. 11 АЛЬФА'!M41</f>
        <v>2863</v>
      </c>
      <c r="N41" s="53">
        <f>'Прил. 11 СОГАЗ'!N41+'Прил. 11 АЛЬФА'!N41</f>
        <v>2334</v>
      </c>
      <c r="O41" s="53">
        <f>'Прил. 11 СОГАЗ'!O41+'Прил. 11 АЛЬФА'!O41</f>
        <v>2531</v>
      </c>
      <c r="P41" s="53">
        <f>'Прил. 11 СОГАЗ'!P41+'Прил. 11 АЛЬФА'!P41</f>
        <v>1059</v>
      </c>
      <c r="Q41" s="53">
        <f>'Прил. 11 СОГАЗ'!Q41+'Прил. 11 АЛЬФА'!Q41</f>
        <v>2331</v>
      </c>
    </row>
    <row r="42" spans="1:17" s="35" customFormat="1" ht="18.75">
      <c r="A42" s="50">
        <f>A41+1</f>
        <v>19</v>
      </c>
      <c r="B42" s="51" t="s">
        <v>105</v>
      </c>
      <c r="C42" s="52">
        <f t="shared" si="0"/>
        <v>9296</v>
      </c>
      <c r="D42" s="53">
        <f>'Прил. 11 СОГАЗ'!D42+'Прил. 11 АЛЬФА'!D42</f>
        <v>4489</v>
      </c>
      <c r="E42" s="53">
        <f>'Прил. 11 СОГАЗ'!E42+'Прил. 11 АЛЬФА'!E42</f>
        <v>4807</v>
      </c>
      <c r="F42" s="53">
        <f>'Прил. 11 СОГАЗ'!F42+'Прил. 11 АЛЬФА'!F42</f>
        <v>20</v>
      </c>
      <c r="G42" s="53">
        <f>'Прил. 11 СОГАЗ'!G42+'Прил. 11 АЛЬФА'!G42</f>
        <v>25</v>
      </c>
      <c r="H42" s="53">
        <f>'Прил. 11 СОГАЗ'!H42+'Прил. 11 АЛЬФА'!H42</f>
        <v>111</v>
      </c>
      <c r="I42" s="53">
        <f>'Прил. 11 СОГАЗ'!I42+'Прил. 11 АЛЬФА'!I42</f>
        <v>125</v>
      </c>
      <c r="J42" s="53">
        <f>'Прил. 11 СОГАЗ'!J42+'Прил. 11 АЛЬФА'!J42</f>
        <v>729</v>
      </c>
      <c r="K42" s="53">
        <f>'Прил. 11 СОГАЗ'!K42+'Прил. 11 АЛЬФА'!K42</f>
        <v>682</v>
      </c>
      <c r="L42" s="53">
        <f>'Прил. 11 СОГАЗ'!L42+'Прил. 11 АЛЬФА'!L42</f>
        <v>1749</v>
      </c>
      <c r="M42" s="53">
        <f>'Прил. 11 СОГАЗ'!M42+'Прил. 11 АЛЬФА'!M42</f>
        <v>1376</v>
      </c>
      <c r="N42" s="53">
        <f>'Прил. 11 СОГАЗ'!N42+'Прил. 11 АЛЬФА'!N42</f>
        <v>1316</v>
      </c>
      <c r="O42" s="53">
        <f>'Прил. 11 СОГАЗ'!O42+'Прил. 11 АЛЬФА'!O42</f>
        <v>1333</v>
      </c>
      <c r="P42" s="53">
        <f>'Прил. 11 СОГАЗ'!P42+'Прил. 11 АЛЬФА'!P42</f>
        <v>564</v>
      </c>
      <c r="Q42" s="53">
        <f>'Прил. 11 СОГАЗ'!Q42+'Прил. 11 АЛЬФА'!Q42</f>
        <v>1266</v>
      </c>
    </row>
    <row r="43" spans="1:17" s="12" customFormat="1" ht="18.75">
      <c r="A43" s="55">
        <f>A42+1</f>
        <v>20</v>
      </c>
      <c r="B43" s="56" t="s">
        <v>106</v>
      </c>
      <c r="C43" s="52">
        <f t="shared" ref="C43:Q43" si="2">SUM(C20:C42)-C21-C23-C26-C37</f>
        <v>662417</v>
      </c>
      <c r="D43" s="52">
        <f t="shared" si="2"/>
        <v>304989</v>
      </c>
      <c r="E43" s="52">
        <f t="shared" si="2"/>
        <v>357428</v>
      </c>
      <c r="F43" s="52">
        <f t="shared" si="2"/>
        <v>2433</v>
      </c>
      <c r="G43" s="52">
        <f t="shared" si="2"/>
        <v>2354</v>
      </c>
      <c r="H43" s="52">
        <f t="shared" si="2"/>
        <v>12059</v>
      </c>
      <c r="I43" s="52">
        <f t="shared" si="2"/>
        <v>11544</v>
      </c>
      <c r="J43" s="52">
        <f t="shared" si="2"/>
        <v>55401</v>
      </c>
      <c r="K43" s="52">
        <f t="shared" si="2"/>
        <v>52208</v>
      </c>
      <c r="L43" s="52">
        <f t="shared" ref="L43:M43" si="3">SUM(L20:L42)-L21-L23-L26-L37</f>
        <v>115836</v>
      </c>
      <c r="M43" s="52">
        <f t="shared" si="3"/>
        <v>120642</v>
      </c>
      <c r="N43" s="52">
        <f t="shared" si="2"/>
        <v>84681</v>
      </c>
      <c r="O43" s="52">
        <f t="shared" si="2"/>
        <v>95084</v>
      </c>
      <c r="P43" s="52">
        <f t="shared" si="2"/>
        <v>34579</v>
      </c>
      <c r="Q43" s="52">
        <f t="shared" si="2"/>
        <v>75596</v>
      </c>
    </row>
    <row r="44" spans="1:17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7" s="35" customFormat="1" ht="18.75">
      <c r="A45" s="34" t="s">
        <v>125</v>
      </c>
      <c r="E45" s="73" t="s">
        <v>126</v>
      </c>
      <c r="F45" s="73"/>
      <c r="G45" s="73"/>
      <c r="H45" s="73"/>
      <c r="I45" s="73"/>
    </row>
    <row r="46" spans="1:17" s="35" customFormat="1" ht="13.5" customHeight="1">
      <c r="D46" s="36" t="s">
        <v>43</v>
      </c>
      <c r="E46" s="72" t="s">
        <v>44</v>
      </c>
      <c r="F46" s="72"/>
      <c r="G46" s="72"/>
      <c r="H46" s="72"/>
      <c r="I46" s="72"/>
    </row>
    <row r="47" spans="1:17" s="35" customFormat="1" ht="22.5" customHeight="1">
      <c r="A47" s="12" t="s">
        <v>45</v>
      </c>
    </row>
    <row r="48" spans="1:17" s="35" customFormat="1" ht="21" customHeight="1">
      <c r="A48" s="73" t="s">
        <v>125</v>
      </c>
      <c r="B48" s="73"/>
      <c r="C48" s="73"/>
      <c r="E48" s="73" t="s">
        <v>126</v>
      </c>
      <c r="F48" s="73"/>
      <c r="G48" s="73"/>
      <c r="H48" s="73"/>
      <c r="I48" s="73"/>
    </row>
    <row r="49" spans="1:13" s="36" customFormat="1" ht="12">
      <c r="A49" s="72" t="s">
        <v>46</v>
      </c>
      <c r="B49" s="72"/>
      <c r="C49" s="72"/>
      <c r="D49" s="36" t="s">
        <v>43</v>
      </c>
      <c r="E49" s="72" t="s">
        <v>44</v>
      </c>
      <c r="F49" s="72"/>
      <c r="G49" s="72"/>
      <c r="H49" s="72"/>
      <c r="I49" s="72"/>
      <c r="L49" s="60"/>
      <c r="M49" s="60"/>
    </row>
  </sheetData>
  <mergeCells count="23">
    <mergeCell ref="A8:Q8"/>
    <mergeCell ref="A9:Q9"/>
    <mergeCell ref="A15:A18"/>
    <mergeCell ref="B15:B18"/>
    <mergeCell ref="C15:C18"/>
    <mergeCell ref="C13:O13"/>
    <mergeCell ref="F16:K16"/>
    <mergeCell ref="D15:E17"/>
    <mergeCell ref="J17:K17"/>
    <mergeCell ref="F17:G17"/>
    <mergeCell ref="C12:O12"/>
    <mergeCell ref="H17:I17"/>
    <mergeCell ref="F15:Q15"/>
    <mergeCell ref="P16:Q16"/>
    <mergeCell ref="L16:O16"/>
    <mergeCell ref="L17:M17"/>
    <mergeCell ref="N17:O17"/>
    <mergeCell ref="A49:C49"/>
    <mergeCell ref="E49:I49"/>
    <mergeCell ref="E46:I46"/>
    <mergeCell ref="A48:C48"/>
    <mergeCell ref="E48:I48"/>
    <mergeCell ref="E45:I45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Q49"/>
  <sheetViews>
    <sheetView zoomScale="61" zoomScaleNormal="61" workbookViewId="0">
      <selection activeCell="F20" sqref="F20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3" width="13.42578125" style="18" customWidth="1"/>
    <col min="14" max="17" width="18.7109375" style="18" customWidth="1"/>
    <col min="18" max="16384" width="9.28515625" style="18"/>
  </cols>
  <sheetData>
    <row r="1" spans="1:17" ht="15" customHeight="1">
      <c r="O1" s="4" t="s">
        <v>74</v>
      </c>
    </row>
    <row r="2" spans="1:17" ht="15" customHeight="1">
      <c r="O2" s="4" t="s">
        <v>1</v>
      </c>
    </row>
    <row r="3" spans="1:17" ht="15" customHeight="1">
      <c r="O3" s="4" t="s">
        <v>2</v>
      </c>
    </row>
    <row r="4" spans="1:17" ht="15" customHeight="1">
      <c r="O4" s="4" t="s">
        <v>3</v>
      </c>
    </row>
    <row r="5" spans="1:17" ht="15" customHeight="1">
      <c r="O5" s="4" t="s">
        <v>4</v>
      </c>
    </row>
    <row r="6" spans="1:17" ht="15" customHeight="1">
      <c r="O6" s="46" t="s">
        <v>119</v>
      </c>
    </row>
    <row r="8" spans="1:17" s="9" customFormat="1" ht="20.25">
      <c r="A8" s="89" t="s">
        <v>5</v>
      </c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</row>
    <row r="9" spans="1:17" s="9" customFormat="1" ht="20.25">
      <c r="A9" s="89" t="s">
        <v>75</v>
      </c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</row>
    <row r="10" spans="1:17" s="9" customFormat="1" ht="20.25">
      <c r="H10" s="10" t="s">
        <v>76</v>
      </c>
      <c r="I10" s="57" t="s">
        <v>124</v>
      </c>
      <c r="J10" s="9" t="s">
        <v>122</v>
      </c>
      <c r="N10" s="11"/>
    </row>
    <row r="11" spans="1:17" s="9" customFormat="1" ht="20.25">
      <c r="N11" s="47"/>
    </row>
    <row r="12" spans="1:17" s="12" customFormat="1" ht="18.75">
      <c r="C12" s="91" t="s">
        <v>70</v>
      </c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</row>
    <row r="13" spans="1:17" s="13" customFormat="1" ht="15.75">
      <c r="C13" s="92" t="s">
        <v>8</v>
      </c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</row>
    <row r="14" spans="1:17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14" customFormat="1" ht="18.75" customHeight="1">
      <c r="A15" s="93" t="s">
        <v>9</v>
      </c>
      <c r="B15" s="93" t="s">
        <v>10</v>
      </c>
      <c r="C15" s="105" t="s">
        <v>77</v>
      </c>
      <c r="D15" s="74" t="s">
        <v>12</v>
      </c>
      <c r="E15" s="75"/>
      <c r="F15" s="74" t="s">
        <v>13</v>
      </c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75"/>
    </row>
    <row r="16" spans="1:17" s="14" customFormat="1" ht="37.5" customHeight="1">
      <c r="A16" s="94"/>
      <c r="B16" s="94"/>
      <c r="C16" s="106"/>
      <c r="D16" s="76"/>
      <c r="E16" s="77"/>
      <c r="F16" s="108" t="s">
        <v>14</v>
      </c>
      <c r="G16" s="109"/>
      <c r="H16" s="109"/>
      <c r="I16" s="109"/>
      <c r="J16" s="109"/>
      <c r="K16" s="110"/>
      <c r="L16" s="116" t="s">
        <v>15</v>
      </c>
      <c r="M16" s="117"/>
      <c r="N16" s="117"/>
      <c r="O16" s="118"/>
      <c r="P16" s="114" t="s">
        <v>16</v>
      </c>
      <c r="Q16" s="115"/>
    </row>
    <row r="17" spans="1:17" s="14" customFormat="1" ht="18.75" customHeight="1">
      <c r="A17" s="94"/>
      <c r="B17" s="94"/>
      <c r="C17" s="106"/>
      <c r="D17" s="78"/>
      <c r="E17" s="79"/>
      <c r="F17" s="111" t="s">
        <v>78</v>
      </c>
      <c r="G17" s="112"/>
      <c r="H17" s="111" t="s">
        <v>18</v>
      </c>
      <c r="I17" s="112"/>
      <c r="J17" s="111" t="s">
        <v>19</v>
      </c>
      <c r="K17" s="112"/>
      <c r="L17" s="103" t="s">
        <v>121</v>
      </c>
      <c r="M17" s="104"/>
      <c r="N17" s="103" t="s">
        <v>120</v>
      </c>
      <c r="O17" s="104" t="s">
        <v>111</v>
      </c>
      <c r="P17" s="59" t="s">
        <v>112</v>
      </c>
      <c r="Q17" s="59" t="s">
        <v>113</v>
      </c>
    </row>
    <row r="18" spans="1:17" s="14" customFormat="1" ht="18.75">
      <c r="A18" s="95"/>
      <c r="B18" s="95"/>
      <c r="C18" s="107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  <c r="P18" s="49" t="s">
        <v>20</v>
      </c>
      <c r="Q18" s="49" t="s">
        <v>21</v>
      </c>
    </row>
    <row r="19" spans="1:17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  <c r="P19" s="48">
        <v>16</v>
      </c>
      <c r="Q19" s="48">
        <v>17</v>
      </c>
    </row>
    <row r="20" spans="1:17" s="35" customFormat="1" ht="18.75">
      <c r="A20" s="50">
        <v>1</v>
      </c>
      <c r="B20" s="51" t="s">
        <v>79</v>
      </c>
      <c r="C20" s="52">
        <f t="shared" ref="C20:C42" si="0">D20+E20</f>
        <v>213032</v>
      </c>
      <c r="D20" s="53">
        <f>F20+H20+J20+N20+P20+L20</f>
        <v>98151</v>
      </c>
      <c r="E20" s="53">
        <f>G20+I20+K20+O20+Q20+M20</f>
        <v>114881</v>
      </c>
      <c r="F20" s="53">
        <v>790</v>
      </c>
      <c r="G20" s="53">
        <v>715</v>
      </c>
      <c r="H20" s="53">
        <v>3737</v>
      </c>
      <c r="I20" s="53">
        <v>3576</v>
      </c>
      <c r="J20" s="53">
        <v>16941</v>
      </c>
      <c r="K20" s="53">
        <v>15658</v>
      </c>
      <c r="L20" s="53">
        <v>36937</v>
      </c>
      <c r="M20" s="53">
        <v>37503</v>
      </c>
      <c r="N20" s="53">
        <v>27537</v>
      </c>
      <c r="O20" s="53">
        <v>30752</v>
      </c>
      <c r="P20" s="53">
        <v>12209</v>
      </c>
      <c r="Q20" s="53">
        <v>26677</v>
      </c>
    </row>
    <row r="21" spans="1:17" s="35" customFormat="1" ht="18.75">
      <c r="A21" s="50" t="s">
        <v>80</v>
      </c>
      <c r="B21" s="51" t="s">
        <v>81</v>
      </c>
      <c r="C21" s="52">
        <f t="shared" si="0"/>
        <v>4626</v>
      </c>
      <c r="D21" s="53">
        <f t="shared" ref="D21:D42" si="1">F21+H21+J21+N21+P21+L21</f>
        <v>2150</v>
      </c>
      <c r="E21" s="53">
        <f t="shared" ref="E21:E42" si="2">G21+I21+K21+O21+Q21+M21</f>
        <v>2476</v>
      </c>
      <c r="F21" s="53">
        <v>22</v>
      </c>
      <c r="G21" s="53">
        <v>14</v>
      </c>
      <c r="H21" s="53">
        <v>108</v>
      </c>
      <c r="I21" s="53">
        <v>101</v>
      </c>
      <c r="J21" s="53">
        <v>387</v>
      </c>
      <c r="K21" s="53">
        <v>330</v>
      </c>
      <c r="L21" s="53">
        <v>826</v>
      </c>
      <c r="M21" s="53">
        <v>854</v>
      </c>
      <c r="N21" s="53">
        <v>560</v>
      </c>
      <c r="O21" s="53">
        <v>738</v>
      </c>
      <c r="P21" s="53">
        <v>247</v>
      </c>
      <c r="Q21" s="53">
        <v>439</v>
      </c>
    </row>
    <row r="22" spans="1:17" s="35" customFormat="1" ht="18.75">
      <c r="A22" s="50">
        <f>A20+1</f>
        <v>2</v>
      </c>
      <c r="B22" s="51" t="s">
        <v>82</v>
      </c>
      <c r="C22" s="52">
        <f t="shared" si="0"/>
        <v>27997</v>
      </c>
      <c r="D22" s="53">
        <f t="shared" si="1"/>
        <v>11812</v>
      </c>
      <c r="E22" s="53">
        <f t="shared" si="2"/>
        <v>16185</v>
      </c>
      <c r="F22" s="53">
        <v>233</v>
      </c>
      <c r="G22" s="53">
        <v>257</v>
      </c>
      <c r="H22" s="53">
        <v>1066</v>
      </c>
      <c r="I22" s="53">
        <v>1103</v>
      </c>
      <c r="J22" s="53">
        <v>2942</v>
      </c>
      <c r="K22" s="53">
        <v>2848</v>
      </c>
      <c r="L22" s="53">
        <v>3652</v>
      </c>
      <c r="M22" s="53">
        <v>6505</v>
      </c>
      <c r="N22" s="53">
        <v>2995</v>
      </c>
      <c r="O22" s="53">
        <v>3765</v>
      </c>
      <c r="P22" s="53">
        <v>924</v>
      </c>
      <c r="Q22" s="53">
        <v>1707</v>
      </c>
    </row>
    <row r="23" spans="1:17" s="35" customFormat="1" ht="18.75">
      <c r="A23" s="50" t="s">
        <v>83</v>
      </c>
      <c r="B23" s="51" t="s">
        <v>84</v>
      </c>
      <c r="C23" s="52">
        <f t="shared" si="0"/>
        <v>0</v>
      </c>
      <c r="D23" s="53">
        <f t="shared" si="1"/>
        <v>0</v>
      </c>
      <c r="E23" s="53">
        <f t="shared" si="2"/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</row>
    <row r="24" spans="1:17" s="35" customFormat="1" ht="18.75">
      <c r="A24" s="50">
        <f>A22+1</f>
        <v>3</v>
      </c>
      <c r="B24" s="51" t="s">
        <v>85</v>
      </c>
      <c r="C24" s="52">
        <f t="shared" si="0"/>
        <v>79</v>
      </c>
      <c r="D24" s="53">
        <f t="shared" si="1"/>
        <v>39</v>
      </c>
      <c r="E24" s="53">
        <f t="shared" si="2"/>
        <v>40</v>
      </c>
      <c r="F24" s="53">
        <v>2</v>
      </c>
      <c r="G24" s="53">
        <v>0</v>
      </c>
      <c r="H24" s="53">
        <v>3</v>
      </c>
      <c r="I24" s="53">
        <v>2</v>
      </c>
      <c r="J24" s="53">
        <v>4</v>
      </c>
      <c r="K24" s="53">
        <v>5</v>
      </c>
      <c r="L24" s="53">
        <v>18</v>
      </c>
      <c r="M24" s="53">
        <v>18</v>
      </c>
      <c r="N24" s="53">
        <v>11</v>
      </c>
      <c r="O24" s="53">
        <v>11</v>
      </c>
      <c r="P24" s="53">
        <v>1</v>
      </c>
      <c r="Q24" s="53">
        <v>4</v>
      </c>
    </row>
    <row r="25" spans="1:17" s="35" customFormat="1" ht="18.75">
      <c r="A25" s="50">
        <f>A24+1</f>
        <v>4</v>
      </c>
      <c r="B25" s="51" t="s">
        <v>86</v>
      </c>
      <c r="C25" s="52">
        <f t="shared" si="0"/>
        <v>34436</v>
      </c>
      <c r="D25" s="53">
        <f t="shared" si="1"/>
        <v>16355</v>
      </c>
      <c r="E25" s="53">
        <f t="shared" si="2"/>
        <v>18081</v>
      </c>
      <c r="F25" s="53">
        <v>96</v>
      </c>
      <c r="G25" s="53">
        <v>107</v>
      </c>
      <c r="H25" s="53">
        <v>561</v>
      </c>
      <c r="I25" s="53">
        <v>548</v>
      </c>
      <c r="J25" s="53">
        <v>2634</v>
      </c>
      <c r="K25" s="53">
        <v>2603</v>
      </c>
      <c r="L25" s="53">
        <v>6410</v>
      </c>
      <c r="M25" s="53">
        <v>5734</v>
      </c>
      <c r="N25" s="53">
        <v>4671</v>
      </c>
      <c r="O25" s="53">
        <v>4867</v>
      </c>
      <c r="P25" s="53">
        <v>1983</v>
      </c>
      <c r="Q25" s="53">
        <v>4222</v>
      </c>
    </row>
    <row r="26" spans="1:17" s="35" customFormat="1" ht="18.75">
      <c r="A26" s="50" t="s">
        <v>87</v>
      </c>
      <c r="B26" s="51" t="s">
        <v>88</v>
      </c>
      <c r="C26" s="52">
        <f t="shared" si="0"/>
        <v>448</v>
      </c>
      <c r="D26" s="53">
        <f t="shared" si="1"/>
        <v>224</v>
      </c>
      <c r="E26" s="53">
        <f t="shared" si="2"/>
        <v>224</v>
      </c>
      <c r="F26" s="53">
        <v>0</v>
      </c>
      <c r="G26" s="53">
        <v>0</v>
      </c>
      <c r="H26" s="53">
        <v>3</v>
      </c>
      <c r="I26" s="53">
        <v>4</v>
      </c>
      <c r="J26" s="53">
        <v>26</v>
      </c>
      <c r="K26" s="53">
        <v>21</v>
      </c>
      <c r="L26" s="53">
        <v>84</v>
      </c>
      <c r="M26" s="53">
        <v>59</v>
      </c>
      <c r="N26" s="53">
        <v>79</v>
      </c>
      <c r="O26" s="53">
        <v>71</v>
      </c>
      <c r="P26" s="53">
        <v>32</v>
      </c>
      <c r="Q26" s="53">
        <v>69</v>
      </c>
    </row>
    <row r="27" spans="1:17" s="35" customFormat="1" ht="18.75">
      <c r="A27" s="50">
        <f>A25+1</f>
        <v>5</v>
      </c>
      <c r="B27" s="51" t="s">
        <v>89</v>
      </c>
      <c r="C27" s="52">
        <f t="shared" si="0"/>
        <v>419</v>
      </c>
      <c r="D27" s="53">
        <f t="shared" si="1"/>
        <v>193</v>
      </c>
      <c r="E27" s="53">
        <f t="shared" si="2"/>
        <v>226</v>
      </c>
      <c r="F27" s="53">
        <v>1</v>
      </c>
      <c r="G27" s="53">
        <v>0</v>
      </c>
      <c r="H27" s="53">
        <v>2</v>
      </c>
      <c r="I27" s="53">
        <v>2</v>
      </c>
      <c r="J27" s="53">
        <v>36</v>
      </c>
      <c r="K27" s="53">
        <v>38</v>
      </c>
      <c r="L27" s="53">
        <v>64</v>
      </c>
      <c r="M27" s="53">
        <v>85</v>
      </c>
      <c r="N27" s="53">
        <v>67</v>
      </c>
      <c r="O27" s="53">
        <v>70</v>
      </c>
      <c r="P27" s="53">
        <v>23</v>
      </c>
      <c r="Q27" s="53">
        <v>31</v>
      </c>
    </row>
    <row r="28" spans="1:17" s="35" customFormat="1" ht="18.75">
      <c r="A28" s="50">
        <f t="shared" ref="A28:A36" si="3">A27+1</f>
        <v>6</v>
      </c>
      <c r="B28" s="51" t="s">
        <v>90</v>
      </c>
      <c r="C28" s="52">
        <f t="shared" si="0"/>
        <v>28855</v>
      </c>
      <c r="D28" s="53">
        <f t="shared" si="1"/>
        <v>13246</v>
      </c>
      <c r="E28" s="53">
        <f t="shared" si="2"/>
        <v>15609</v>
      </c>
      <c r="F28" s="53">
        <v>114</v>
      </c>
      <c r="G28" s="53">
        <v>96</v>
      </c>
      <c r="H28" s="53">
        <v>620</v>
      </c>
      <c r="I28" s="53">
        <v>554</v>
      </c>
      <c r="J28" s="53">
        <v>2815</v>
      </c>
      <c r="K28" s="53">
        <v>2735</v>
      </c>
      <c r="L28" s="53">
        <v>5016</v>
      </c>
      <c r="M28" s="53">
        <v>5705</v>
      </c>
      <c r="N28" s="53">
        <v>3595</v>
      </c>
      <c r="O28" s="53">
        <v>3931</v>
      </c>
      <c r="P28" s="53">
        <v>1086</v>
      </c>
      <c r="Q28" s="53">
        <v>2588</v>
      </c>
    </row>
    <row r="29" spans="1:17" s="35" customFormat="1" ht="18.75">
      <c r="A29" s="50">
        <f t="shared" si="3"/>
        <v>7</v>
      </c>
      <c r="B29" s="51" t="s">
        <v>91</v>
      </c>
      <c r="C29" s="52">
        <f t="shared" si="0"/>
        <v>4354</v>
      </c>
      <c r="D29" s="53">
        <f t="shared" si="1"/>
        <v>1890</v>
      </c>
      <c r="E29" s="53">
        <f t="shared" si="2"/>
        <v>2464</v>
      </c>
      <c r="F29" s="53">
        <v>11</v>
      </c>
      <c r="G29" s="53">
        <v>7</v>
      </c>
      <c r="H29" s="53">
        <v>44</v>
      </c>
      <c r="I29" s="53">
        <v>47</v>
      </c>
      <c r="J29" s="53">
        <v>469</v>
      </c>
      <c r="K29" s="53">
        <v>453</v>
      </c>
      <c r="L29" s="53">
        <v>709</v>
      </c>
      <c r="M29" s="53">
        <v>917</v>
      </c>
      <c r="N29" s="53">
        <v>504</v>
      </c>
      <c r="O29" s="53">
        <v>730</v>
      </c>
      <c r="P29" s="53">
        <v>153</v>
      </c>
      <c r="Q29" s="53">
        <v>310</v>
      </c>
    </row>
    <row r="30" spans="1:17" s="35" customFormat="1" ht="18.75">
      <c r="A30" s="50">
        <f t="shared" si="3"/>
        <v>8</v>
      </c>
      <c r="B30" s="51" t="s">
        <v>92</v>
      </c>
      <c r="C30" s="52">
        <f t="shared" si="0"/>
        <v>3159</v>
      </c>
      <c r="D30" s="53">
        <f t="shared" si="1"/>
        <v>1296</v>
      </c>
      <c r="E30" s="53">
        <f t="shared" si="2"/>
        <v>1863</v>
      </c>
      <c r="F30" s="53">
        <v>5</v>
      </c>
      <c r="G30" s="53">
        <v>12</v>
      </c>
      <c r="H30" s="53">
        <v>68</v>
      </c>
      <c r="I30" s="53">
        <v>63</v>
      </c>
      <c r="J30" s="53">
        <v>479</v>
      </c>
      <c r="K30" s="53">
        <v>460</v>
      </c>
      <c r="L30" s="53">
        <v>399</v>
      </c>
      <c r="M30" s="53">
        <v>834</v>
      </c>
      <c r="N30" s="53">
        <v>282</v>
      </c>
      <c r="O30" s="53">
        <v>410</v>
      </c>
      <c r="P30" s="53">
        <v>63</v>
      </c>
      <c r="Q30" s="53">
        <v>84</v>
      </c>
    </row>
    <row r="31" spans="1:17" s="35" customFormat="1" ht="18.75">
      <c r="A31" s="50">
        <f t="shared" si="3"/>
        <v>9</v>
      </c>
      <c r="B31" s="51" t="s">
        <v>93</v>
      </c>
      <c r="C31" s="52">
        <f t="shared" si="0"/>
        <v>2817</v>
      </c>
      <c r="D31" s="53">
        <f t="shared" si="1"/>
        <v>1372</v>
      </c>
      <c r="E31" s="53">
        <f t="shared" si="2"/>
        <v>1445</v>
      </c>
      <c r="F31" s="53">
        <v>0</v>
      </c>
      <c r="G31" s="53">
        <v>2</v>
      </c>
      <c r="H31" s="53">
        <v>12</v>
      </c>
      <c r="I31" s="53">
        <v>7</v>
      </c>
      <c r="J31" s="53">
        <v>247</v>
      </c>
      <c r="K31" s="53">
        <v>212</v>
      </c>
      <c r="L31" s="53">
        <v>568</v>
      </c>
      <c r="M31" s="53">
        <v>513</v>
      </c>
      <c r="N31" s="53">
        <v>425</v>
      </c>
      <c r="O31" s="53">
        <v>478</v>
      </c>
      <c r="P31" s="53">
        <v>120</v>
      </c>
      <c r="Q31" s="53">
        <v>233</v>
      </c>
    </row>
    <row r="32" spans="1:17" s="35" customFormat="1" ht="18.75">
      <c r="A32" s="50">
        <f t="shared" si="3"/>
        <v>10</v>
      </c>
      <c r="B32" s="51" t="s">
        <v>94</v>
      </c>
      <c r="C32" s="52">
        <f t="shared" si="0"/>
        <v>1042</v>
      </c>
      <c r="D32" s="53">
        <f t="shared" si="1"/>
        <v>442</v>
      </c>
      <c r="E32" s="53">
        <f t="shared" si="2"/>
        <v>600</v>
      </c>
      <c r="F32" s="53">
        <v>7</v>
      </c>
      <c r="G32" s="53">
        <v>11</v>
      </c>
      <c r="H32" s="53">
        <v>28</v>
      </c>
      <c r="I32" s="53">
        <v>27</v>
      </c>
      <c r="J32" s="53">
        <v>74</v>
      </c>
      <c r="K32" s="53">
        <v>74</v>
      </c>
      <c r="L32" s="53">
        <v>162</v>
      </c>
      <c r="M32" s="53">
        <v>239</v>
      </c>
      <c r="N32" s="53">
        <v>124</v>
      </c>
      <c r="O32" s="53">
        <v>185</v>
      </c>
      <c r="P32" s="53">
        <v>47</v>
      </c>
      <c r="Q32" s="53">
        <v>64</v>
      </c>
    </row>
    <row r="33" spans="1:17" s="35" customFormat="1" ht="18.75">
      <c r="A33" s="50">
        <f t="shared" si="3"/>
        <v>11</v>
      </c>
      <c r="B33" s="51" t="s">
        <v>95</v>
      </c>
      <c r="C33" s="52">
        <f t="shared" si="0"/>
        <v>30084</v>
      </c>
      <c r="D33" s="53">
        <f t="shared" si="1"/>
        <v>13994</v>
      </c>
      <c r="E33" s="53">
        <f t="shared" si="2"/>
        <v>16090</v>
      </c>
      <c r="F33" s="53">
        <v>139</v>
      </c>
      <c r="G33" s="53">
        <v>130</v>
      </c>
      <c r="H33" s="53">
        <v>716</v>
      </c>
      <c r="I33" s="53">
        <v>674</v>
      </c>
      <c r="J33" s="53">
        <v>2127</v>
      </c>
      <c r="K33" s="53">
        <v>2005</v>
      </c>
      <c r="L33" s="53">
        <v>5369</v>
      </c>
      <c r="M33" s="53">
        <v>5383</v>
      </c>
      <c r="N33" s="53">
        <v>4042</v>
      </c>
      <c r="O33" s="53">
        <v>4542</v>
      </c>
      <c r="P33" s="53">
        <v>1601</v>
      </c>
      <c r="Q33" s="53">
        <v>3356</v>
      </c>
    </row>
    <row r="34" spans="1:17" s="35" customFormat="1" ht="18.75">
      <c r="A34" s="50">
        <f t="shared" si="3"/>
        <v>12</v>
      </c>
      <c r="B34" s="51" t="s">
        <v>96</v>
      </c>
      <c r="C34" s="52">
        <f t="shared" si="0"/>
        <v>20581</v>
      </c>
      <c r="D34" s="53">
        <f t="shared" si="1"/>
        <v>10039</v>
      </c>
      <c r="E34" s="53">
        <f t="shared" si="2"/>
        <v>10542</v>
      </c>
      <c r="F34" s="53">
        <v>99</v>
      </c>
      <c r="G34" s="53">
        <v>86</v>
      </c>
      <c r="H34" s="53">
        <v>409</v>
      </c>
      <c r="I34" s="53">
        <v>406</v>
      </c>
      <c r="J34" s="53">
        <v>1595</v>
      </c>
      <c r="K34" s="53">
        <v>1537</v>
      </c>
      <c r="L34" s="53">
        <v>4130</v>
      </c>
      <c r="M34" s="53">
        <v>3635</v>
      </c>
      <c r="N34" s="53">
        <v>2836</v>
      </c>
      <c r="O34" s="53">
        <v>2879</v>
      </c>
      <c r="P34" s="53">
        <v>970</v>
      </c>
      <c r="Q34" s="53">
        <v>1999</v>
      </c>
    </row>
    <row r="35" spans="1:17" s="35" customFormat="1" ht="18.75">
      <c r="A35" s="50">
        <f t="shared" si="3"/>
        <v>13</v>
      </c>
      <c r="B35" s="51" t="s">
        <v>97</v>
      </c>
      <c r="C35" s="52">
        <f t="shared" si="0"/>
        <v>2274</v>
      </c>
      <c r="D35" s="53">
        <f t="shared" si="1"/>
        <v>1178</v>
      </c>
      <c r="E35" s="53">
        <f t="shared" si="2"/>
        <v>1096</v>
      </c>
      <c r="F35" s="53">
        <v>1</v>
      </c>
      <c r="G35" s="53">
        <v>1</v>
      </c>
      <c r="H35" s="53">
        <v>7</v>
      </c>
      <c r="I35" s="53">
        <v>6</v>
      </c>
      <c r="J35" s="53">
        <v>95</v>
      </c>
      <c r="K35" s="53">
        <v>64</v>
      </c>
      <c r="L35" s="53">
        <v>470</v>
      </c>
      <c r="M35" s="53">
        <v>337</v>
      </c>
      <c r="N35" s="53">
        <v>455</v>
      </c>
      <c r="O35" s="53">
        <v>438</v>
      </c>
      <c r="P35" s="53">
        <v>150</v>
      </c>
      <c r="Q35" s="53">
        <v>250</v>
      </c>
    </row>
    <row r="36" spans="1:17" s="35" customFormat="1" ht="18.75">
      <c r="A36" s="50">
        <f t="shared" si="3"/>
        <v>14</v>
      </c>
      <c r="B36" s="51" t="s">
        <v>98</v>
      </c>
      <c r="C36" s="52">
        <f t="shared" si="0"/>
        <v>13341</v>
      </c>
      <c r="D36" s="53">
        <f t="shared" si="1"/>
        <v>6409</v>
      </c>
      <c r="E36" s="53">
        <f t="shared" si="2"/>
        <v>6932</v>
      </c>
      <c r="F36" s="53">
        <v>60</v>
      </c>
      <c r="G36" s="53">
        <v>45</v>
      </c>
      <c r="H36" s="53">
        <v>231</v>
      </c>
      <c r="I36" s="53">
        <v>196</v>
      </c>
      <c r="J36" s="53">
        <v>1115</v>
      </c>
      <c r="K36" s="53">
        <v>1021</v>
      </c>
      <c r="L36" s="53">
        <v>2311</v>
      </c>
      <c r="M36" s="53">
        <v>2185</v>
      </c>
      <c r="N36" s="53">
        <v>1919</v>
      </c>
      <c r="O36" s="53">
        <v>1951</v>
      </c>
      <c r="P36" s="53">
        <v>773</v>
      </c>
      <c r="Q36" s="53">
        <v>1534</v>
      </c>
    </row>
    <row r="37" spans="1:17" s="35" customFormat="1" ht="18.75">
      <c r="A37" s="50" t="s">
        <v>99</v>
      </c>
      <c r="B37" s="54" t="s">
        <v>100</v>
      </c>
      <c r="C37" s="52">
        <f t="shared" si="0"/>
        <v>1487</v>
      </c>
      <c r="D37" s="53">
        <f t="shared" si="1"/>
        <v>694</v>
      </c>
      <c r="E37" s="53">
        <f t="shared" si="2"/>
        <v>793</v>
      </c>
      <c r="F37" s="53">
        <v>5</v>
      </c>
      <c r="G37" s="53">
        <v>4</v>
      </c>
      <c r="H37" s="53">
        <v>17</v>
      </c>
      <c r="I37" s="53">
        <v>20</v>
      </c>
      <c r="J37" s="53">
        <v>119</v>
      </c>
      <c r="K37" s="53">
        <v>121</v>
      </c>
      <c r="L37" s="53">
        <v>246</v>
      </c>
      <c r="M37" s="53">
        <v>230</v>
      </c>
      <c r="N37" s="53">
        <v>215</v>
      </c>
      <c r="O37" s="53">
        <v>226</v>
      </c>
      <c r="P37" s="53">
        <v>92</v>
      </c>
      <c r="Q37" s="53">
        <v>192</v>
      </c>
    </row>
    <row r="38" spans="1:17" s="35" customFormat="1" ht="18.75">
      <c r="A38" s="50">
        <v>15</v>
      </c>
      <c r="B38" s="51" t="s">
        <v>101</v>
      </c>
      <c r="C38" s="52">
        <f t="shared" si="0"/>
        <v>135</v>
      </c>
      <c r="D38" s="53">
        <f t="shared" si="1"/>
        <v>84</v>
      </c>
      <c r="E38" s="53">
        <f t="shared" si="2"/>
        <v>51</v>
      </c>
      <c r="F38" s="53">
        <v>2</v>
      </c>
      <c r="G38" s="53">
        <v>0</v>
      </c>
      <c r="H38" s="53">
        <v>2</v>
      </c>
      <c r="I38" s="53">
        <v>3</v>
      </c>
      <c r="J38" s="53">
        <v>6</v>
      </c>
      <c r="K38" s="53">
        <v>7</v>
      </c>
      <c r="L38" s="53">
        <v>43</v>
      </c>
      <c r="M38" s="53">
        <v>24</v>
      </c>
      <c r="N38" s="53">
        <v>23</v>
      </c>
      <c r="O38" s="53">
        <v>10</v>
      </c>
      <c r="P38" s="53">
        <v>8</v>
      </c>
      <c r="Q38" s="53">
        <v>7</v>
      </c>
    </row>
    <row r="39" spans="1:17" s="35" customFormat="1" ht="18.75">
      <c r="A39" s="50">
        <f>A38+1</f>
        <v>16</v>
      </c>
      <c r="B39" s="51" t="s">
        <v>102</v>
      </c>
      <c r="C39" s="52">
        <f t="shared" si="0"/>
        <v>15708</v>
      </c>
      <c r="D39" s="53">
        <f t="shared" si="1"/>
        <v>7581</v>
      </c>
      <c r="E39" s="53">
        <f t="shared" si="2"/>
        <v>8127</v>
      </c>
      <c r="F39" s="53">
        <v>1</v>
      </c>
      <c r="G39" s="53">
        <v>5</v>
      </c>
      <c r="H39" s="53">
        <v>63</v>
      </c>
      <c r="I39" s="53">
        <v>58</v>
      </c>
      <c r="J39" s="53">
        <v>1218</v>
      </c>
      <c r="K39" s="53">
        <v>1160</v>
      </c>
      <c r="L39" s="53">
        <v>2732</v>
      </c>
      <c r="M39" s="53">
        <v>2344</v>
      </c>
      <c r="N39" s="53">
        <v>2597</v>
      </c>
      <c r="O39" s="53">
        <v>2725</v>
      </c>
      <c r="P39" s="53">
        <v>970</v>
      </c>
      <c r="Q39" s="53">
        <v>1835</v>
      </c>
    </row>
    <row r="40" spans="1:17" s="35" customFormat="1" ht="18.75">
      <c r="A40" s="50">
        <f>A39+1</f>
        <v>17</v>
      </c>
      <c r="B40" s="51" t="s">
        <v>103</v>
      </c>
      <c r="C40" s="52">
        <f t="shared" si="0"/>
        <v>9002</v>
      </c>
      <c r="D40" s="53">
        <f t="shared" si="1"/>
        <v>4315</v>
      </c>
      <c r="E40" s="53">
        <f t="shared" si="2"/>
        <v>4687</v>
      </c>
      <c r="F40" s="53">
        <v>4</v>
      </c>
      <c r="G40" s="53">
        <v>3</v>
      </c>
      <c r="H40" s="53">
        <v>50</v>
      </c>
      <c r="I40" s="53">
        <v>47</v>
      </c>
      <c r="J40" s="53">
        <v>707</v>
      </c>
      <c r="K40" s="53">
        <v>781</v>
      </c>
      <c r="L40" s="53">
        <v>1610</v>
      </c>
      <c r="M40" s="53">
        <v>1500</v>
      </c>
      <c r="N40" s="53">
        <v>1441</v>
      </c>
      <c r="O40" s="53">
        <v>1497</v>
      </c>
      <c r="P40" s="53">
        <v>503</v>
      </c>
      <c r="Q40" s="53">
        <v>859</v>
      </c>
    </row>
    <row r="41" spans="1:17" s="35" customFormat="1" ht="18.75">
      <c r="A41" s="50">
        <f>A40+1</f>
        <v>18</v>
      </c>
      <c r="B41" s="51" t="s">
        <v>104</v>
      </c>
      <c r="C41" s="52">
        <f t="shared" si="0"/>
        <v>342</v>
      </c>
      <c r="D41" s="53">
        <f t="shared" si="1"/>
        <v>196</v>
      </c>
      <c r="E41" s="53">
        <f t="shared" si="2"/>
        <v>146</v>
      </c>
      <c r="F41" s="53">
        <v>0</v>
      </c>
      <c r="G41" s="53">
        <v>0</v>
      </c>
      <c r="H41" s="53">
        <v>0</v>
      </c>
      <c r="I41" s="53">
        <v>1</v>
      </c>
      <c r="J41" s="53">
        <v>12</v>
      </c>
      <c r="K41" s="53">
        <v>16</v>
      </c>
      <c r="L41" s="53">
        <v>98</v>
      </c>
      <c r="M41" s="53">
        <v>59</v>
      </c>
      <c r="N41" s="53">
        <v>73</v>
      </c>
      <c r="O41" s="53">
        <v>46</v>
      </c>
      <c r="P41" s="53">
        <v>13</v>
      </c>
      <c r="Q41" s="53">
        <v>24</v>
      </c>
    </row>
    <row r="42" spans="1:17" s="35" customFormat="1" ht="18.75">
      <c r="A42" s="50">
        <f>A41+1</f>
        <v>19</v>
      </c>
      <c r="B42" s="51" t="s">
        <v>105</v>
      </c>
      <c r="C42" s="52">
        <f t="shared" si="0"/>
        <v>763</v>
      </c>
      <c r="D42" s="53">
        <f t="shared" si="1"/>
        <v>432</v>
      </c>
      <c r="E42" s="53">
        <f t="shared" si="2"/>
        <v>331</v>
      </c>
      <c r="F42" s="53">
        <v>2</v>
      </c>
      <c r="G42" s="53">
        <v>1</v>
      </c>
      <c r="H42" s="53">
        <v>2</v>
      </c>
      <c r="I42" s="53">
        <v>5</v>
      </c>
      <c r="J42" s="53">
        <v>26</v>
      </c>
      <c r="K42" s="53">
        <v>30</v>
      </c>
      <c r="L42" s="53">
        <v>162</v>
      </c>
      <c r="M42" s="53">
        <v>96</v>
      </c>
      <c r="N42" s="53">
        <v>173</v>
      </c>
      <c r="O42" s="53">
        <v>123</v>
      </c>
      <c r="P42" s="53">
        <v>67</v>
      </c>
      <c r="Q42" s="53">
        <v>76</v>
      </c>
    </row>
    <row r="43" spans="1:17" s="12" customFormat="1" ht="18.75">
      <c r="A43" s="55">
        <f>A42+1</f>
        <v>20</v>
      </c>
      <c r="B43" s="56" t="s">
        <v>106</v>
      </c>
      <c r="C43" s="52">
        <f t="shared" ref="C43:Q43" si="4">SUM(C20:C42)-C21-C23-C26-C37</f>
        <v>408420</v>
      </c>
      <c r="D43" s="52">
        <f t="shared" si="4"/>
        <v>189024</v>
      </c>
      <c r="E43" s="52">
        <f t="shared" si="4"/>
        <v>219396</v>
      </c>
      <c r="F43" s="52">
        <f t="shared" si="4"/>
        <v>1567</v>
      </c>
      <c r="G43" s="52">
        <f t="shared" si="4"/>
        <v>1478</v>
      </c>
      <c r="H43" s="52">
        <f t="shared" si="4"/>
        <v>7621</v>
      </c>
      <c r="I43" s="52">
        <f t="shared" si="4"/>
        <v>7325</v>
      </c>
      <c r="J43" s="52">
        <f t="shared" si="4"/>
        <v>33542</v>
      </c>
      <c r="K43" s="52">
        <f t="shared" si="4"/>
        <v>31707</v>
      </c>
      <c r="L43" s="52">
        <f t="shared" si="4"/>
        <v>70860</v>
      </c>
      <c r="M43" s="52">
        <f t="shared" si="4"/>
        <v>73616</v>
      </c>
      <c r="N43" s="52">
        <f t="shared" si="4"/>
        <v>53770</v>
      </c>
      <c r="O43" s="52">
        <f t="shared" si="4"/>
        <v>59410</v>
      </c>
      <c r="P43" s="52">
        <f t="shared" si="4"/>
        <v>21664</v>
      </c>
      <c r="Q43" s="52">
        <f t="shared" si="4"/>
        <v>45860</v>
      </c>
    </row>
    <row r="44" spans="1:17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7" s="35" customFormat="1" ht="18.75">
      <c r="A45" s="34" t="s">
        <v>125</v>
      </c>
      <c r="E45" s="73" t="s">
        <v>126</v>
      </c>
      <c r="F45" s="73"/>
      <c r="G45" s="73"/>
      <c r="H45" s="73"/>
      <c r="I45" s="73"/>
    </row>
    <row r="46" spans="1:17" s="35" customFormat="1" ht="13.5" customHeight="1">
      <c r="D46" s="36" t="s">
        <v>43</v>
      </c>
      <c r="E46" s="72" t="s">
        <v>44</v>
      </c>
      <c r="F46" s="72"/>
      <c r="G46" s="72"/>
      <c r="H46" s="72"/>
      <c r="I46" s="72"/>
    </row>
    <row r="47" spans="1:17" s="35" customFormat="1" ht="22.5" customHeight="1">
      <c r="A47" s="12" t="s">
        <v>45</v>
      </c>
    </row>
    <row r="48" spans="1:17" s="35" customFormat="1" ht="21" customHeight="1">
      <c r="A48" s="73" t="s">
        <v>125</v>
      </c>
      <c r="B48" s="73"/>
      <c r="C48" s="73"/>
      <c r="E48" s="73" t="s">
        <v>126</v>
      </c>
      <c r="F48" s="73"/>
      <c r="G48" s="73"/>
      <c r="H48" s="73"/>
      <c r="I48" s="73"/>
    </row>
    <row r="49" spans="1:13" s="36" customFormat="1" ht="12">
      <c r="A49" s="72" t="s">
        <v>46</v>
      </c>
      <c r="B49" s="72"/>
      <c r="C49" s="72"/>
      <c r="D49" s="36" t="s">
        <v>43</v>
      </c>
      <c r="E49" s="72" t="s">
        <v>44</v>
      </c>
      <c r="F49" s="72"/>
      <c r="G49" s="72"/>
      <c r="H49" s="72"/>
      <c r="I49" s="72"/>
      <c r="L49" s="60"/>
      <c r="M49" s="60"/>
    </row>
  </sheetData>
  <mergeCells count="23">
    <mergeCell ref="A8:Q8"/>
    <mergeCell ref="A9:Q9"/>
    <mergeCell ref="A15:A18"/>
    <mergeCell ref="B15:B18"/>
    <mergeCell ref="C15:C18"/>
    <mergeCell ref="C12:O12"/>
    <mergeCell ref="C13:O13"/>
    <mergeCell ref="P16:Q16"/>
    <mergeCell ref="H17:I17"/>
    <mergeCell ref="D15:E17"/>
    <mergeCell ref="F16:K16"/>
    <mergeCell ref="F17:G17"/>
    <mergeCell ref="F15:Q15"/>
    <mergeCell ref="J17:K17"/>
    <mergeCell ref="L16:O16"/>
    <mergeCell ref="L17:M17"/>
    <mergeCell ref="N17:O17"/>
    <mergeCell ref="E45:I45"/>
    <mergeCell ref="A49:C49"/>
    <mergeCell ref="E49:I49"/>
    <mergeCell ref="E46:I46"/>
    <mergeCell ref="A48:C48"/>
    <mergeCell ref="E48:I48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Q49"/>
  <sheetViews>
    <sheetView zoomScale="50" zoomScaleNormal="75" workbookViewId="0">
      <selection activeCell="F20" sqref="F20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3" width="13.42578125" style="18" customWidth="1"/>
    <col min="14" max="17" width="18.7109375" style="18" customWidth="1"/>
    <col min="18" max="16384" width="9.28515625" style="18"/>
  </cols>
  <sheetData>
    <row r="1" spans="1:17" ht="15" customHeight="1">
      <c r="O1" s="4" t="s">
        <v>74</v>
      </c>
    </row>
    <row r="2" spans="1:17" ht="15" customHeight="1">
      <c r="O2" s="4" t="s">
        <v>1</v>
      </c>
    </row>
    <row r="3" spans="1:17" ht="15" customHeight="1">
      <c r="O3" s="4" t="s">
        <v>2</v>
      </c>
    </row>
    <row r="4" spans="1:17" ht="15" customHeight="1">
      <c r="O4" s="4" t="s">
        <v>3</v>
      </c>
    </row>
    <row r="5" spans="1:17" ht="15" customHeight="1">
      <c r="O5" s="4" t="s">
        <v>4</v>
      </c>
    </row>
    <row r="6" spans="1:17" ht="15" customHeight="1">
      <c r="O6" s="46" t="s">
        <v>119</v>
      </c>
    </row>
    <row r="8" spans="1:17" s="9" customFormat="1" ht="20.25">
      <c r="A8" s="89" t="s">
        <v>5</v>
      </c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</row>
    <row r="9" spans="1:17" s="9" customFormat="1" ht="20.25">
      <c r="A9" s="89" t="s">
        <v>75</v>
      </c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</row>
    <row r="10" spans="1:17" s="9" customFormat="1" ht="20.25">
      <c r="H10" s="10" t="s">
        <v>76</v>
      </c>
      <c r="I10" s="57" t="s">
        <v>124</v>
      </c>
      <c r="J10" s="9" t="s">
        <v>122</v>
      </c>
      <c r="N10" s="11"/>
    </row>
    <row r="11" spans="1:17" s="9" customFormat="1" ht="20.25">
      <c r="N11" s="47"/>
    </row>
    <row r="12" spans="1:17" s="12" customFormat="1" ht="18.75">
      <c r="C12" s="91" t="s">
        <v>71</v>
      </c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</row>
    <row r="13" spans="1:17" s="13" customFormat="1" ht="15.75">
      <c r="C13" s="92" t="s">
        <v>8</v>
      </c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</row>
    <row r="14" spans="1:17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14" customFormat="1" ht="18.75" customHeight="1">
      <c r="A15" s="93" t="s">
        <v>9</v>
      </c>
      <c r="B15" s="93" t="s">
        <v>10</v>
      </c>
      <c r="C15" s="105" t="s">
        <v>77</v>
      </c>
      <c r="D15" s="74" t="s">
        <v>12</v>
      </c>
      <c r="E15" s="75"/>
      <c r="F15" s="74" t="s">
        <v>13</v>
      </c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75"/>
    </row>
    <row r="16" spans="1:17" s="14" customFormat="1" ht="37.5" customHeight="1">
      <c r="A16" s="94"/>
      <c r="B16" s="94"/>
      <c r="C16" s="106"/>
      <c r="D16" s="76"/>
      <c r="E16" s="77"/>
      <c r="F16" s="108" t="s">
        <v>14</v>
      </c>
      <c r="G16" s="109"/>
      <c r="H16" s="109"/>
      <c r="I16" s="109"/>
      <c r="J16" s="109"/>
      <c r="K16" s="110"/>
      <c r="L16" s="116" t="s">
        <v>15</v>
      </c>
      <c r="M16" s="117"/>
      <c r="N16" s="117"/>
      <c r="O16" s="118"/>
      <c r="P16" s="114" t="s">
        <v>16</v>
      </c>
      <c r="Q16" s="115"/>
    </row>
    <row r="17" spans="1:17" s="14" customFormat="1" ht="18.75" customHeight="1">
      <c r="A17" s="94"/>
      <c r="B17" s="94"/>
      <c r="C17" s="106"/>
      <c r="D17" s="78"/>
      <c r="E17" s="79"/>
      <c r="F17" s="111" t="s">
        <v>78</v>
      </c>
      <c r="G17" s="112"/>
      <c r="H17" s="111" t="s">
        <v>18</v>
      </c>
      <c r="I17" s="112"/>
      <c r="J17" s="111" t="s">
        <v>19</v>
      </c>
      <c r="K17" s="112"/>
      <c r="L17" s="103" t="s">
        <v>121</v>
      </c>
      <c r="M17" s="104"/>
      <c r="N17" s="103" t="s">
        <v>120</v>
      </c>
      <c r="O17" s="104" t="s">
        <v>111</v>
      </c>
      <c r="P17" s="59" t="s">
        <v>112</v>
      </c>
      <c r="Q17" s="59" t="s">
        <v>113</v>
      </c>
    </row>
    <row r="18" spans="1:17" s="14" customFormat="1" ht="18.75">
      <c r="A18" s="95"/>
      <c r="B18" s="95"/>
      <c r="C18" s="107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  <c r="P18" s="49" t="s">
        <v>20</v>
      </c>
      <c r="Q18" s="49" t="s">
        <v>21</v>
      </c>
    </row>
    <row r="19" spans="1:17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  <c r="P19" s="48">
        <v>16</v>
      </c>
      <c r="Q19" s="48">
        <v>17</v>
      </c>
    </row>
    <row r="20" spans="1:17" s="35" customFormat="1" ht="18.75">
      <c r="A20" s="50">
        <v>1</v>
      </c>
      <c r="B20" s="51" t="s">
        <v>79</v>
      </c>
      <c r="C20" s="52">
        <f t="shared" ref="C20:C42" si="0">D20+E20</f>
        <v>56059</v>
      </c>
      <c r="D20" s="53">
        <f>F20+H20+J20+N20+P20+L20</f>
        <v>26474</v>
      </c>
      <c r="E20" s="53">
        <f>G20+I20+K20+O20+Q20+M20</f>
        <v>29585</v>
      </c>
      <c r="F20" s="53">
        <v>265</v>
      </c>
      <c r="G20" s="53">
        <v>263</v>
      </c>
      <c r="H20" s="53">
        <v>984</v>
      </c>
      <c r="I20" s="53">
        <v>938</v>
      </c>
      <c r="J20" s="53">
        <v>3714</v>
      </c>
      <c r="K20" s="53">
        <v>3542</v>
      </c>
      <c r="L20" s="53">
        <v>10110</v>
      </c>
      <c r="M20" s="53">
        <v>10167</v>
      </c>
      <c r="N20" s="53">
        <v>8401</v>
      </c>
      <c r="O20" s="53">
        <v>8704</v>
      </c>
      <c r="P20" s="53">
        <v>3000</v>
      </c>
      <c r="Q20" s="53">
        <v>5971</v>
      </c>
    </row>
    <row r="21" spans="1:17" s="35" customFormat="1" ht="18.75">
      <c r="A21" s="50" t="s">
        <v>80</v>
      </c>
      <c r="B21" s="51" t="s">
        <v>81</v>
      </c>
      <c r="C21" s="52">
        <f t="shared" si="0"/>
        <v>3185</v>
      </c>
      <c r="D21" s="53">
        <f t="shared" ref="D21:D42" si="1">F21+H21+J21+N21+P21+L21</f>
        <v>1567</v>
      </c>
      <c r="E21" s="53">
        <f t="shared" ref="E21:E42" si="2">G21+I21+K21+O21+Q21+M21</f>
        <v>1618</v>
      </c>
      <c r="F21" s="53">
        <v>13</v>
      </c>
      <c r="G21" s="53">
        <v>15</v>
      </c>
      <c r="H21" s="53">
        <v>49</v>
      </c>
      <c r="I21" s="53">
        <v>39</v>
      </c>
      <c r="J21" s="53">
        <v>274</v>
      </c>
      <c r="K21" s="53">
        <v>223</v>
      </c>
      <c r="L21" s="53">
        <v>691</v>
      </c>
      <c r="M21" s="53">
        <v>603</v>
      </c>
      <c r="N21" s="53">
        <v>409</v>
      </c>
      <c r="O21" s="53">
        <v>432</v>
      </c>
      <c r="P21" s="53">
        <v>131</v>
      </c>
      <c r="Q21" s="53">
        <v>306</v>
      </c>
    </row>
    <row r="22" spans="1:17" s="35" customFormat="1" ht="18.75">
      <c r="A22" s="50">
        <f>A20+1</f>
        <v>2</v>
      </c>
      <c r="B22" s="51" t="s">
        <v>82</v>
      </c>
      <c r="C22" s="52">
        <f t="shared" si="0"/>
        <v>18300</v>
      </c>
      <c r="D22" s="53">
        <f t="shared" si="1"/>
        <v>8038</v>
      </c>
      <c r="E22" s="53">
        <f t="shared" si="2"/>
        <v>10262</v>
      </c>
      <c r="F22" s="53">
        <v>13</v>
      </c>
      <c r="G22" s="53">
        <v>10</v>
      </c>
      <c r="H22" s="53">
        <v>100</v>
      </c>
      <c r="I22" s="53">
        <v>122</v>
      </c>
      <c r="J22" s="53">
        <v>2004</v>
      </c>
      <c r="K22" s="53">
        <v>2024</v>
      </c>
      <c r="L22" s="53">
        <v>3302</v>
      </c>
      <c r="M22" s="53">
        <v>4005</v>
      </c>
      <c r="N22" s="53">
        <v>1929</v>
      </c>
      <c r="O22" s="53">
        <v>2602</v>
      </c>
      <c r="P22" s="53">
        <v>690</v>
      </c>
      <c r="Q22" s="53">
        <v>1499</v>
      </c>
    </row>
    <row r="23" spans="1:17" s="35" customFormat="1" ht="18.75">
      <c r="A23" s="50" t="s">
        <v>83</v>
      </c>
      <c r="B23" s="51" t="s">
        <v>84</v>
      </c>
      <c r="C23" s="52">
        <f t="shared" si="0"/>
        <v>0</v>
      </c>
      <c r="D23" s="53">
        <f t="shared" si="1"/>
        <v>0</v>
      </c>
      <c r="E23" s="53">
        <f t="shared" si="2"/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</row>
    <row r="24" spans="1:17" s="35" customFormat="1" ht="18.75">
      <c r="A24" s="50">
        <f>A22+1</f>
        <v>3</v>
      </c>
      <c r="B24" s="51" t="s">
        <v>85</v>
      </c>
      <c r="C24" s="52">
        <f t="shared" si="0"/>
        <v>964</v>
      </c>
      <c r="D24" s="53">
        <f t="shared" si="1"/>
        <v>498</v>
      </c>
      <c r="E24" s="53">
        <f t="shared" si="2"/>
        <v>466</v>
      </c>
      <c r="F24" s="53">
        <v>1</v>
      </c>
      <c r="G24" s="53">
        <v>1</v>
      </c>
      <c r="H24" s="53">
        <v>8</v>
      </c>
      <c r="I24" s="53">
        <v>11</v>
      </c>
      <c r="J24" s="53">
        <v>79</v>
      </c>
      <c r="K24" s="53">
        <v>73</v>
      </c>
      <c r="L24" s="53">
        <v>179</v>
      </c>
      <c r="M24" s="53">
        <v>150</v>
      </c>
      <c r="N24" s="53">
        <v>180</v>
      </c>
      <c r="O24" s="53">
        <v>178</v>
      </c>
      <c r="P24" s="53">
        <v>51</v>
      </c>
      <c r="Q24" s="53">
        <v>53</v>
      </c>
    </row>
    <row r="25" spans="1:17" s="35" customFormat="1" ht="18.75">
      <c r="A25" s="50">
        <f>A24+1</f>
        <v>4</v>
      </c>
      <c r="B25" s="51" t="s">
        <v>86</v>
      </c>
      <c r="C25" s="52">
        <f t="shared" si="0"/>
        <v>2543</v>
      </c>
      <c r="D25" s="53">
        <f t="shared" si="1"/>
        <v>1501</v>
      </c>
      <c r="E25" s="53">
        <f t="shared" si="2"/>
        <v>1042</v>
      </c>
      <c r="F25" s="53">
        <v>6</v>
      </c>
      <c r="G25" s="53">
        <v>4</v>
      </c>
      <c r="H25" s="53">
        <v>29</v>
      </c>
      <c r="I25" s="53">
        <v>29</v>
      </c>
      <c r="J25" s="53">
        <v>97</v>
      </c>
      <c r="K25" s="53">
        <v>67</v>
      </c>
      <c r="L25" s="53">
        <v>645</v>
      </c>
      <c r="M25" s="53">
        <v>360</v>
      </c>
      <c r="N25" s="53">
        <v>605</v>
      </c>
      <c r="O25" s="53">
        <v>395</v>
      </c>
      <c r="P25" s="53">
        <v>119</v>
      </c>
      <c r="Q25" s="53">
        <v>187</v>
      </c>
    </row>
    <row r="26" spans="1:17" s="35" customFormat="1" ht="18.75">
      <c r="A26" s="50" t="s">
        <v>87</v>
      </c>
      <c r="B26" s="51" t="s">
        <v>88</v>
      </c>
      <c r="C26" s="52">
        <f t="shared" si="0"/>
        <v>17</v>
      </c>
      <c r="D26" s="53">
        <f t="shared" si="1"/>
        <v>8</v>
      </c>
      <c r="E26" s="53">
        <f t="shared" si="2"/>
        <v>9</v>
      </c>
      <c r="F26" s="53">
        <v>0</v>
      </c>
      <c r="G26" s="53">
        <v>0</v>
      </c>
      <c r="H26" s="53">
        <v>0</v>
      </c>
      <c r="I26" s="53">
        <v>0</v>
      </c>
      <c r="J26" s="53">
        <v>1</v>
      </c>
      <c r="K26" s="53">
        <v>0</v>
      </c>
      <c r="L26" s="53">
        <v>2</v>
      </c>
      <c r="M26" s="53">
        <v>4</v>
      </c>
      <c r="N26" s="53">
        <v>5</v>
      </c>
      <c r="O26" s="53">
        <v>2</v>
      </c>
      <c r="P26" s="53">
        <v>0</v>
      </c>
      <c r="Q26" s="53">
        <v>3</v>
      </c>
    </row>
    <row r="27" spans="1:17" s="35" customFormat="1" ht="18.75">
      <c r="A27" s="50">
        <f>A25+1</f>
        <v>5</v>
      </c>
      <c r="B27" s="51" t="s">
        <v>89</v>
      </c>
      <c r="C27" s="52">
        <f t="shared" si="0"/>
        <v>3510</v>
      </c>
      <c r="D27" s="53">
        <f t="shared" si="1"/>
        <v>1551</v>
      </c>
      <c r="E27" s="53">
        <f t="shared" si="2"/>
        <v>1959</v>
      </c>
      <c r="F27" s="53">
        <v>10</v>
      </c>
      <c r="G27" s="53">
        <v>14</v>
      </c>
      <c r="H27" s="53">
        <v>87</v>
      </c>
      <c r="I27" s="53">
        <v>83</v>
      </c>
      <c r="J27" s="53">
        <v>499</v>
      </c>
      <c r="K27" s="53">
        <v>463</v>
      </c>
      <c r="L27" s="53">
        <v>553</v>
      </c>
      <c r="M27" s="53">
        <v>824</v>
      </c>
      <c r="N27" s="53">
        <v>342</v>
      </c>
      <c r="O27" s="53">
        <v>443</v>
      </c>
      <c r="P27" s="53">
        <v>60</v>
      </c>
      <c r="Q27" s="53">
        <v>132</v>
      </c>
    </row>
    <row r="28" spans="1:17" s="35" customFormat="1" ht="18.75">
      <c r="A28" s="50">
        <f t="shared" ref="A28:A36" si="3">A27+1</f>
        <v>6</v>
      </c>
      <c r="B28" s="51" t="s">
        <v>90</v>
      </c>
      <c r="C28" s="52">
        <f t="shared" si="0"/>
        <v>301</v>
      </c>
      <c r="D28" s="53">
        <f t="shared" si="1"/>
        <v>228</v>
      </c>
      <c r="E28" s="53">
        <f t="shared" si="2"/>
        <v>73</v>
      </c>
      <c r="F28" s="53">
        <v>1</v>
      </c>
      <c r="G28" s="53">
        <v>0</v>
      </c>
      <c r="H28" s="53">
        <v>2</v>
      </c>
      <c r="I28" s="53">
        <v>2</v>
      </c>
      <c r="J28" s="53">
        <v>8</v>
      </c>
      <c r="K28" s="53">
        <v>9</v>
      </c>
      <c r="L28" s="53">
        <v>124</v>
      </c>
      <c r="M28" s="53">
        <v>36</v>
      </c>
      <c r="N28" s="53">
        <v>77</v>
      </c>
      <c r="O28" s="53">
        <v>21</v>
      </c>
      <c r="P28" s="53">
        <v>16</v>
      </c>
      <c r="Q28" s="53">
        <v>5</v>
      </c>
    </row>
    <row r="29" spans="1:17" s="35" customFormat="1" ht="18.75">
      <c r="A29" s="50">
        <f t="shared" si="3"/>
        <v>7</v>
      </c>
      <c r="B29" s="51" t="s">
        <v>91</v>
      </c>
      <c r="C29" s="52">
        <f t="shared" si="0"/>
        <v>8945</v>
      </c>
      <c r="D29" s="53">
        <f t="shared" si="1"/>
        <v>3990</v>
      </c>
      <c r="E29" s="53">
        <f t="shared" si="2"/>
        <v>4955</v>
      </c>
      <c r="F29" s="53">
        <v>62</v>
      </c>
      <c r="G29" s="53">
        <v>65</v>
      </c>
      <c r="H29" s="53">
        <v>310</v>
      </c>
      <c r="I29" s="53">
        <v>281</v>
      </c>
      <c r="J29" s="53">
        <v>988</v>
      </c>
      <c r="K29" s="53">
        <v>877</v>
      </c>
      <c r="L29" s="53">
        <v>1476</v>
      </c>
      <c r="M29" s="53">
        <v>1990</v>
      </c>
      <c r="N29" s="53">
        <v>870</v>
      </c>
      <c r="O29" s="53">
        <v>1074</v>
      </c>
      <c r="P29" s="53">
        <v>284</v>
      </c>
      <c r="Q29" s="53">
        <v>668</v>
      </c>
    </row>
    <row r="30" spans="1:17" s="35" customFormat="1" ht="18.75">
      <c r="A30" s="50">
        <f t="shared" si="3"/>
        <v>8</v>
      </c>
      <c r="B30" s="51" t="s">
        <v>92</v>
      </c>
      <c r="C30" s="52">
        <f t="shared" si="0"/>
        <v>5008</v>
      </c>
      <c r="D30" s="53">
        <f t="shared" si="1"/>
        <v>2080</v>
      </c>
      <c r="E30" s="53">
        <f t="shared" si="2"/>
        <v>2928</v>
      </c>
      <c r="F30" s="53">
        <v>53</v>
      </c>
      <c r="G30" s="53">
        <v>54</v>
      </c>
      <c r="H30" s="53">
        <v>238</v>
      </c>
      <c r="I30" s="53">
        <v>223</v>
      </c>
      <c r="J30" s="53">
        <v>736</v>
      </c>
      <c r="K30" s="53">
        <v>707</v>
      </c>
      <c r="L30" s="53">
        <v>639</v>
      </c>
      <c r="M30" s="53">
        <v>1426</v>
      </c>
      <c r="N30" s="53">
        <v>345</v>
      </c>
      <c r="O30" s="53">
        <v>395</v>
      </c>
      <c r="P30" s="53">
        <v>69</v>
      </c>
      <c r="Q30" s="53">
        <v>123</v>
      </c>
    </row>
    <row r="31" spans="1:17" s="35" customFormat="1" ht="18.75">
      <c r="A31" s="50">
        <f t="shared" si="3"/>
        <v>9</v>
      </c>
      <c r="B31" s="51" t="s">
        <v>93</v>
      </c>
      <c r="C31" s="52">
        <f t="shared" si="0"/>
        <v>9142</v>
      </c>
      <c r="D31" s="53">
        <f t="shared" si="1"/>
        <v>4153</v>
      </c>
      <c r="E31" s="53">
        <f t="shared" si="2"/>
        <v>4989</v>
      </c>
      <c r="F31" s="53">
        <v>52</v>
      </c>
      <c r="G31" s="53">
        <v>57</v>
      </c>
      <c r="H31" s="53">
        <v>299</v>
      </c>
      <c r="I31" s="53">
        <v>265</v>
      </c>
      <c r="J31" s="53">
        <v>1008</v>
      </c>
      <c r="K31" s="53">
        <v>1001</v>
      </c>
      <c r="L31" s="53">
        <v>1597</v>
      </c>
      <c r="M31" s="53">
        <v>2010</v>
      </c>
      <c r="N31" s="53">
        <v>932</v>
      </c>
      <c r="O31" s="53">
        <v>1085</v>
      </c>
      <c r="P31" s="53">
        <v>265</v>
      </c>
      <c r="Q31" s="53">
        <v>571</v>
      </c>
    </row>
    <row r="32" spans="1:17" s="35" customFormat="1" ht="18.75">
      <c r="A32" s="50">
        <f t="shared" si="3"/>
        <v>10</v>
      </c>
      <c r="B32" s="51" t="s">
        <v>94</v>
      </c>
      <c r="C32" s="52">
        <f t="shared" si="0"/>
        <v>5345</v>
      </c>
      <c r="D32" s="53">
        <f t="shared" si="1"/>
        <v>2350</v>
      </c>
      <c r="E32" s="53">
        <f t="shared" si="2"/>
        <v>2995</v>
      </c>
      <c r="F32" s="53">
        <v>14</v>
      </c>
      <c r="G32" s="53">
        <v>13</v>
      </c>
      <c r="H32" s="53">
        <v>141</v>
      </c>
      <c r="I32" s="53">
        <v>142</v>
      </c>
      <c r="J32" s="53">
        <v>708</v>
      </c>
      <c r="K32" s="53">
        <v>643</v>
      </c>
      <c r="L32" s="53">
        <v>780</v>
      </c>
      <c r="M32" s="53">
        <v>1250</v>
      </c>
      <c r="N32" s="53">
        <v>544</v>
      </c>
      <c r="O32" s="53">
        <v>712</v>
      </c>
      <c r="P32" s="53">
        <v>163</v>
      </c>
      <c r="Q32" s="53">
        <v>235</v>
      </c>
    </row>
    <row r="33" spans="1:17" s="35" customFormat="1" ht="18.75">
      <c r="A33" s="50">
        <f t="shared" si="3"/>
        <v>11</v>
      </c>
      <c r="B33" s="51" t="s">
        <v>95</v>
      </c>
      <c r="C33" s="52">
        <f t="shared" si="0"/>
        <v>20805</v>
      </c>
      <c r="D33" s="53">
        <f t="shared" si="1"/>
        <v>9364</v>
      </c>
      <c r="E33" s="53">
        <f t="shared" si="2"/>
        <v>11441</v>
      </c>
      <c r="F33" s="53">
        <v>0</v>
      </c>
      <c r="G33" s="53">
        <v>0</v>
      </c>
      <c r="H33" s="53">
        <v>39</v>
      </c>
      <c r="I33" s="53">
        <v>59</v>
      </c>
      <c r="J33" s="53">
        <v>1816</v>
      </c>
      <c r="K33" s="53">
        <v>1642</v>
      </c>
      <c r="L33" s="53">
        <v>3971</v>
      </c>
      <c r="M33" s="53">
        <v>3544</v>
      </c>
      <c r="N33" s="53">
        <v>2309</v>
      </c>
      <c r="O33" s="53">
        <v>2866</v>
      </c>
      <c r="P33" s="53">
        <v>1229</v>
      </c>
      <c r="Q33" s="53">
        <v>3330</v>
      </c>
    </row>
    <row r="34" spans="1:17" s="35" customFormat="1" ht="18.75">
      <c r="A34" s="50">
        <f t="shared" si="3"/>
        <v>12</v>
      </c>
      <c r="B34" s="51" t="s">
        <v>96</v>
      </c>
      <c r="C34" s="52">
        <f t="shared" si="0"/>
        <v>8492</v>
      </c>
      <c r="D34" s="53">
        <f t="shared" si="1"/>
        <v>3711</v>
      </c>
      <c r="E34" s="53">
        <f t="shared" si="2"/>
        <v>4781</v>
      </c>
      <c r="F34" s="53">
        <v>1</v>
      </c>
      <c r="G34" s="53">
        <v>0</v>
      </c>
      <c r="H34" s="53">
        <v>24</v>
      </c>
      <c r="I34" s="53">
        <v>25</v>
      </c>
      <c r="J34" s="53">
        <v>728</v>
      </c>
      <c r="K34" s="53">
        <v>689</v>
      </c>
      <c r="L34" s="53">
        <v>1736</v>
      </c>
      <c r="M34" s="53">
        <v>1538</v>
      </c>
      <c r="N34" s="53">
        <v>806</v>
      </c>
      <c r="O34" s="53">
        <v>1112</v>
      </c>
      <c r="P34" s="53">
        <v>416</v>
      </c>
      <c r="Q34" s="53">
        <v>1417</v>
      </c>
    </row>
    <row r="35" spans="1:17" s="35" customFormat="1" ht="18.75">
      <c r="A35" s="50">
        <f t="shared" si="3"/>
        <v>13</v>
      </c>
      <c r="B35" s="51" t="s">
        <v>97</v>
      </c>
      <c r="C35" s="52">
        <f t="shared" si="0"/>
        <v>39720</v>
      </c>
      <c r="D35" s="53">
        <f t="shared" si="1"/>
        <v>18248</v>
      </c>
      <c r="E35" s="53">
        <f t="shared" si="2"/>
        <v>21472</v>
      </c>
      <c r="F35" s="53">
        <v>113</v>
      </c>
      <c r="G35" s="53">
        <v>94</v>
      </c>
      <c r="H35" s="53">
        <v>637</v>
      </c>
      <c r="I35" s="53">
        <v>620</v>
      </c>
      <c r="J35" s="53">
        <v>3216</v>
      </c>
      <c r="K35" s="53">
        <v>3025</v>
      </c>
      <c r="L35" s="53">
        <v>6687</v>
      </c>
      <c r="M35" s="53">
        <v>6549</v>
      </c>
      <c r="N35" s="53">
        <v>5114</v>
      </c>
      <c r="O35" s="53">
        <v>5725</v>
      </c>
      <c r="P35" s="53">
        <v>2481</v>
      </c>
      <c r="Q35" s="53">
        <v>5459</v>
      </c>
    </row>
    <row r="36" spans="1:17" s="35" customFormat="1" ht="18.75">
      <c r="A36" s="50">
        <f t="shared" si="3"/>
        <v>14</v>
      </c>
      <c r="B36" s="51" t="s">
        <v>98</v>
      </c>
      <c r="C36" s="52">
        <f t="shared" si="0"/>
        <v>2218</v>
      </c>
      <c r="D36" s="53">
        <f t="shared" si="1"/>
        <v>966</v>
      </c>
      <c r="E36" s="53">
        <f t="shared" si="2"/>
        <v>1252</v>
      </c>
      <c r="F36" s="53">
        <v>0</v>
      </c>
      <c r="G36" s="53">
        <v>0</v>
      </c>
      <c r="H36" s="53">
        <v>5</v>
      </c>
      <c r="I36" s="53">
        <v>2</v>
      </c>
      <c r="J36" s="53">
        <v>199</v>
      </c>
      <c r="K36" s="53">
        <v>147</v>
      </c>
      <c r="L36" s="53">
        <v>431</v>
      </c>
      <c r="M36" s="53">
        <v>397</v>
      </c>
      <c r="N36" s="53">
        <v>214</v>
      </c>
      <c r="O36" s="53">
        <v>346</v>
      </c>
      <c r="P36" s="53">
        <v>117</v>
      </c>
      <c r="Q36" s="53">
        <v>360</v>
      </c>
    </row>
    <row r="37" spans="1:17" s="35" customFormat="1" ht="18.75">
      <c r="A37" s="50" t="s">
        <v>99</v>
      </c>
      <c r="B37" s="54" t="s">
        <v>100</v>
      </c>
      <c r="C37" s="52">
        <f t="shared" si="0"/>
        <v>416</v>
      </c>
      <c r="D37" s="53">
        <f t="shared" si="1"/>
        <v>210</v>
      </c>
      <c r="E37" s="53">
        <f t="shared" si="2"/>
        <v>206</v>
      </c>
      <c r="F37" s="53">
        <v>0</v>
      </c>
      <c r="G37" s="53">
        <v>0</v>
      </c>
      <c r="H37" s="53">
        <v>1</v>
      </c>
      <c r="I37" s="53">
        <v>0</v>
      </c>
      <c r="J37" s="53">
        <v>40</v>
      </c>
      <c r="K37" s="53">
        <v>29</v>
      </c>
      <c r="L37" s="53">
        <v>103</v>
      </c>
      <c r="M37" s="53">
        <v>72</v>
      </c>
      <c r="N37" s="53">
        <v>47</v>
      </c>
      <c r="O37" s="53">
        <v>43</v>
      </c>
      <c r="P37" s="53">
        <v>19</v>
      </c>
      <c r="Q37" s="53">
        <v>62</v>
      </c>
    </row>
    <row r="38" spans="1:17" s="35" customFormat="1" ht="18.75">
      <c r="A38" s="50">
        <v>15</v>
      </c>
      <c r="B38" s="51" t="s">
        <v>101</v>
      </c>
      <c r="C38" s="52">
        <f t="shared" si="0"/>
        <v>4682</v>
      </c>
      <c r="D38" s="53">
        <f t="shared" si="1"/>
        <v>2188</v>
      </c>
      <c r="E38" s="53">
        <f t="shared" si="2"/>
        <v>2494</v>
      </c>
      <c r="F38" s="53">
        <v>8</v>
      </c>
      <c r="G38" s="53">
        <v>10</v>
      </c>
      <c r="H38" s="53">
        <v>37</v>
      </c>
      <c r="I38" s="53">
        <v>46</v>
      </c>
      <c r="J38" s="53">
        <v>310</v>
      </c>
      <c r="K38" s="53">
        <v>299</v>
      </c>
      <c r="L38" s="53">
        <v>718</v>
      </c>
      <c r="M38" s="53">
        <v>570</v>
      </c>
      <c r="N38" s="53">
        <v>690</v>
      </c>
      <c r="O38" s="53">
        <v>775</v>
      </c>
      <c r="P38" s="53">
        <v>425</v>
      </c>
      <c r="Q38" s="53">
        <v>794</v>
      </c>
    </row>
    <row r="39" spans="1:17" s="35" customFormat="1" ht="18.75">
      <c r="A39" s="50">
        <f>A38+1</f>
        <v>16</v>
      </c>
      <c r="B39" s="51" t="s">
        <v>102</v>
      </c>
      <c r="C39" s="52">
        <f t="shared" si="0"/>
        <v>25658</v>
      </c>
      <c r="D39" s="53">
        <f t="shared" si="1"/>
        <v>11313</v>
      </c>
      <c r="E39" s="53">
        <f t="shared" si="2"/>
        <v>14345</v>
      </c>
      <c r="F39" s="53">
        <v>110</v>
      </c>
      <c r="G39" s="53">
        <v>123</v>
      </c>
      <c r="H39" s="53">
        <v>613</v>
      </c>
      <c r="I39" s="53">
        <v>561</v>
      </c>
      <c r="J39" s="53">
        <v>2153</v>
      </c>
      <c r="K39" s="53">
        <v>1951</v>
      </c>
      <c r="L39" s="53">
        <v>4594</v>
      </c>
      <c r="M39" s="53">
        <v>4790</v>
      </c>
      <c r="N39" s="53">
        <v>2560</v>
      </c>
      <c r="O39" s="53">
        <v>3438</v>
      </c>
      <c r="P39" s="53">
        <v>1283</v>
      </c>
      <c r="Q39" s="53">
        <v>3482</v>
      </c>
    </row>
    <row r="40" spans="1:17" s="35" customFormat="1" ht="18.75">
      <c r="A40" s="50">
        <f>A39+1</f>
        <v>17</v>
      </c>
      <c r="B40" s="51" t="s">
        <v>103</v>
      </c>
      <c r="C40" s="52">
        <f t="shared" si="0"/>
        <v>16476</v>
      </c>
      <c r="D40" s="53">
        <f t="shared" si="1"/>
        <v>7111</v>
      </c>
      <c r="E40" s="53">
        <f t="shared" si="2"/>
        <v>9365</v>
      </c>
      <c r="F40" s="53">
        <v>106</v>
      </c>
      <c r="G40" s="53">
        <v>95</v>
      </c>
      <c r="H40" s="53">
        <v>474</v>
      </c>
      <c r="I40" s="53">
        <v>456</v>
      </c>
      <c r="J40" s="53">
        <v>1538</v>
      </c>
      <c r="K40" s="53">
        <v>1417</v>
      </c>
      <c r="L40" s="53">
        <v>2700</v>
      </c>
      <c r="M40" s="53">
        <v>3336</v>
      </c>
      <c r="N40" s="53">
        <v>1589</v>
      </c>
      <c r="O40" s="53">
        <v>2108</v>
      </c>
      <c r="P40" s="53">
        <v>704</v>
      </c>
      <c r="Q40" s="53">
        <v>1953</v>
      </c>
    </row>
    <row r="41" spans="1:17" s="35" customFormat="1" ht="18.75">
      <c r="A41" s="50">
        <f>A40+1</f>
        <v>18</v>
      </c>
      <c r="B41" s="51" t="s">
        <v>104</v>
      </c>
      <c r="C41" s="52">
        <f t="shared" si="0"/>
        <v>17296</v>
      </c>
      <c r="D41" s="53">
        <f t="shared" si="1"/>
        <v>8144</v>
      </c>
      <c r="E41" s="53">
        <f t="shared" si="2"/>
        <v>9152</v>
      </c>
      <c r="F41" s="53">
        <v>33</v>
      </c>
      <c r="G41" s="53">
        <v>49</v>
      </c>
      <c r="H41" s="53">
        <v>302</v>
      </c>
      <c r="I41" s="53">
        <v>234</v>
      </c>
      <c r="J41" s="53">
        <v>1355</v>
      </c>
      <c r="K41" s="53">
        <v>1273</v>
      </c>
      <c r="L41" s="53">
        <v>3147</v>
      </c>
      <c r="M41" s="53">
        <v>2804</v>
      </c>
      <c r="N41" s="53">
        <v>2261</v>
      </c>
      <c r="O41" s="53">
        <v>2485</v>
      </c>
      <c r="P41" s="53">
        <v>1046</v>
      </c>
      <c r="Q41" s="53">
        <v>2307</v>
      </c>
    </row>
    <row r="42" spans="1:17" s="35" customFormat="1" ht="18.75">
      <c r="A42" s="50">
        <f>A41+1</f>
        <v>19</v>
      </c>
      <c r="B42" s="51" t="s">
        <v>105</v>
      </c>
      <c r="C42" s="52">
        <f t="shared" si="0"/>
        <v>8533</v>
      </c>
      <c r="D42" s="53">
        <f t="shared" si="1"/>
        <v>4057</v>
      </c>
      <c r="E42" s="53">
        <f t="shared" si="2"/>
        <v>4476</v>
      </c>
      <c r="F42" s="53">
        <v>18</v>
      </c>
      <c r="G42" s="53">
        <v>24</v>
      </c>
      <c r="H42" s="53">
        <v>109</v>
      </c>
      <c r="I42" s="53">
        <v>120</v>
      </c>
      <c r="J42" s="53">
        <v>703</v>
      </c>
      <c r="K42" s="53">
        <v>652</v>
      </c>
      <c r="L42" s="53">
        <v>1587</v>
      </c>
      <c r="M42" s="53">
        <v>1280</v>
      </c>
      <c r="N42" s="53">
        <v>1143</v>
      </c>
      <c r="O42" s="53">
        <v>1210</v>
      </c>
      <c r="P42" s="53">
        <v>497</v>
      </c>
      <c r="Q42" s="53">
        <v>1190</v>
      </c>
    </row>
    <row r="43" spans="1:17" s="12" customFormat="1" ht="18.75">
      <c r="A43" s="55">
        <f>A42+1</f>
        <v>20</v>
      </c>
      <c r="B43" s="56" t="s">
        <v>106</v>
      </c>
      <c r="C43" s="52">
        <f>SUM(C20:C42)-C21-C23-C26-C37</f>
        <v>253997</v>
      </c>
      <c r="D43" s="52">
        <f>SUM(D20:D42)-D21-D23-D26-D37</f>
        <v>115965</v>
      </c>
      <c r="E43" s="52">
        <f>SUM(E20:E42)-E21-E23-E26-E37</f>
        <v>138032</v>
      </c>
      <c r="F43" s="52">
        <f t="shared" ref="F43:Q43" si="4">SUM(F20:F42)-F21-F23-F26-F37</f>
        <v>866</v>
      </c>
      <c r="G43" s="52">
        <f t="shared" si="4"/>
        <v>876</v>
      </c>
      <c r="H43" s="52">
        <f t="shared" si="4"/>
        <v>4438</v>
      </c>
      <c r="I43" s="52">
        <f t="shared" si="4"/>
        <v>4219</v>
      </c>
      <c r="J43" s="52">
        <f t="shared" si="4"/>
        <v>21859</v>
      </c>
      <c r="K43" s="52">
        <f t="shared" si="4"/>
        <v>20501</v>
      </c>
      <c r="L43" s="52">
        <f t="shared" si="4"/>
        <v>44976</v>
      </c>
      <c r="M43" s="52">
        <f t="shared" si="4"/>
        <v>47026</v>
      </c>
      <c r="N43" s="52">
        <f t="shared" si="4"/>
        <v>30911</v>
      </c>
      <c r="O43" s="52">
        <f t="shared" si="4"/>
        <v>35674</v>
      </c>
      <c r="P43" s="52">
        <f t="shared" si="4"/>
        <v>12915</v>
      </c>
      <c r="Q43" s="52">
        <f t="shared" si="4"/>
        <v>29736</v>
      </c>
    </row>
    <row r="44" spans="1:17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7" s="35" customFormat="1" ht="18.75">
      <c r="A45" s="34" t="s">
        <v>125</v>
      </c>
      <c r="E45" s="73" t="s">
        <v>126</v>
      </c>
      <c r="F45" s="73"/>
      <c r="G45" s="73"/>
      <c r="H45" s="73"/>
      <c r="I45" s="73"/>
    </row>
    <row r="46" spans="1:17" s="35" customFormat="1" ht="13.5" customHeight="1">
      <c r="D46" s="36" t="s">
        <v>43</v>
      </c>
      <c r="E46" s="72" t="s">
        <v>44</v>
      </c>
      <c r="F46" s="72"/>
      <c r="G46" s="72"/>
      <c r="H46" s="72"/>
      <c r="I46" s="72"/>
    </row>
    <row r="47" spans="1:17" s="35" customFormat="1" ht="22.5" customHeight="1">
      <c r="A47" s="12" t="s">
        <v>45</v>
      </c>
    </row>
    <row r="48" spans="1:17" s="35" customFormat="1" ht="21" customHeight="1">
      <c r="A48" s="73" t="s">
        <v>125</v>
      </c>
      <c r="B48" s="73"/>
      <c r="C48" s="73"/>
      <c r="E48" s="73" t="s">
        <v>126</v>
      </c>
      <c r="F48" s="73"/>
      <c r="G48" s="73"/>
      <c r="H48" s="73"/>
      <c r="I48" s="73"/>
    </row>
    <row r="49" spans="1:13" s="36" customFormat="1" ht="12">
      <c r="A49" s="72" t="s">
        <v>46</v>
      </c>
      <c r="B49" s="72"/>
      <c r="C49" s="72"/>
      <c r="D49" s="36" t="s">
        <v>43</v>
      </c>
      <c r="E49" s="72" t="s">
        <v>44</v>
      </c>
      <c r="F49" s="72"/>
      <c r="G49" s="72"/>
      <c r="H49" s="72"/>
      <c r="I49" s="72"/>
      <c r="L49" s="60"/>
      <c r="M49" s="60"/>
    </row>
  </sheetData>
  <mergeCells count="23">
    <mergeCell ref="A8:Q8"/>
    <mergeCell ref="A9:Q9"/>
    <mergeCell ref="A15:A18"/>
    <mergeCell ref="B15:B18"/>
    <mergeCell ref="C15:C18"/>
    <mergeCell ref="C13:O13"/>
    <mergeCell ref="F16:K16"/>
    <mergeCell ref="D15:E17"/>
    <mergeCell ref="J17:K17"/>
    <mergeCell ref="F17:G17"/>
    <mergeCell ref="C12:O12"/>
    <mergeCell ref="H17:I17"/>
    <mergeCell ref="F15:Q15"/>
    <mergeCell ref="P16:Q16"/>
    <mergeCell ref="L16:O16"/>
    <mergeCell ref="L17:M17"/>
    <mergeCell ref="N17:O17"/>
    <mergeCell ref="A49:C49"/>
    <mergeCell ref="E49:I49"/>
    <mergeCell ref="E46:I46"/>
    <mergeCell ref="A48:C48"/>
    <mergeCell ref="E48:I48"/>
    <mergeCell ref="E45:I45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Прил.12 </vt:lpstr>
      <vt:lpstr>Прил.12 согаз</vt:lpstr>
      <vt:lpstr>Прил.12 альфа</vt:lpstr>
      <vt:lpstr>Прил. 11</vt:lpstr>
      <vt:lpstr>Прил. 11 СОГАЗ</vt:lpstr>
      <vt:lpstr>Прил. 11 АЛЬФА</vt:lpstr>
      <vt:lpstr>'Прил.12 '!Заголовки_для_печати</vt:lpstr>
      <vt:lpstr>'Прил.12 альфа'!Заголовки_для_печати</vt:lpstr>
      <vt:lpstr>'Прил.12 согаз'!Заголовки_для_печати</vt:lpstr>
    </vt:vector>
  </TitlesOfParts>
  <Company>TFOMS MO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Sirotkin.DA</dc:creator>
  <cp:lastModifiedBy>Mironov.RS</cp:lastModifiedBy>
  <cp:lastPrinted>2024-02-05T06:38:12Z</cp:lastPrinted>
  <dcterms:created xsi:type="dcterms:W3CDTF">2016-02-08T07:42:54Z</dcterms:created>
  <dcterms:modified xsi:type="dcterms:W3CDTF">2025-03-03T06:20:04Z</dcterms:modified>
</cp:coreProperties>
</file>