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tabRatio="702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</sheets>
  <definedNames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<sst xmlns="http://schemas.openxmlformats.org/spreadsheetml/2006/main" count="795" uniqueCount="137">
  <si>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</si>
  <si>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</si>
  <si>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</si>
  <si>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</si>
  <si>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</si>
  <si>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</si>
  <si>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</si>
  <si>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</si>
  <si>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</si>
  <si>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</si>
  <si>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</si>
  <si>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</si>
  <si>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</si>
  <si>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</si>
  <si>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</si>
  <si>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</si>
  <si>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</si>
  <si>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</si>
  <si>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</si>
  <si>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</si>
  <si>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</si>
  <si>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</si>
  <si>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</si>
  <si>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</si>
  <si>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</si>
  <si>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</si>
  <si>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</si>
  <si>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</si>
  <si>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</si>
  <si>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</si>
  <si>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</si>
  <si>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</si>
  <si>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</si>
  <si>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</si>
  <si>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</si>
  <si>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</si>
  <si>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</si>
  <si>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</si>
  <si>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</si>
  <si>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</si>
  <si>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</si>
  <si>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</si>
  <si>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</si>
  <si>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</si>
  <si>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</si>
  <si>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</si>
  <si>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</si>
  <si>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II</t>
  </si>
  <si>
    <t>Женские консультации:</t>
  </si>
  <si>
    <t>ГОБУЗ "МГКБСМП"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</si>
  <si>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</si>
  <si>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</si>
  <si>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</si>
  <si>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</si>
  <si>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</si>
  <si>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</si>
  <si>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</si>
  <si>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</si>
  <si>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</si>
  <si>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</si>
  <si>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</si>
  <si>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</si>
  <si>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</si>
  <si>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</si>
  <si>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</si>
  <si>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</si>
  <si>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</si>
  <si>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</si>
  <si>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</si>
  <si>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</si>
  <si>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</si>
  <si>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</si>
  <si>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</si>
  <si>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</si>
  <si>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</si>
  <si>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</si>
  <si>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</si>
  <si>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</si>
  <si>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</si>
  <si>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</si>
  <si>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</si>
  <si>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</si>
  <si>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</si>
  <si>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</si>
  <si>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</si>
  <si>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</si>
  <si>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</si>
  <si>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</si>
  <si>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</si>
  <si>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</si>
  <si>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</si>
  <si>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</si>
  <si>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</si>
  <si>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</si>
  <si>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</si>
  <si>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</si>
  <si>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</si>
  <si>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</si>
  <si>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</si>
  <si>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</si>
  <si>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</si>
  <si>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</si>
  <si>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</si>
  <si>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</si>
  <si>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</si>
  <si>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</si>
  <si>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</si>
  <si>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</si>
  <si>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</si>
  <si>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</si>
  <si>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</si>
  <si>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</si>
  <si>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</si>
  <si>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</si>
  <si>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</si>
  <si>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</si>
  <si>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</si>
  <si>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</si>
  <si>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</si>
  <si>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</si>
  <si>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</si>
  <si>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</si>
  <si>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</si>
  <si>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</si>
  <si>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</si>
  <si>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</si>
  <si>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</si>
  <si>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</si>
  <si>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</si>
  <si>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</si>
  <si>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</si>
  <si>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r>
      <t>от "21"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19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9</t>
    </r>
  </si>
  <si>
    <t>ЧУЗ "РЖД-МЕДИЦИНА" г. Кандалакша</t>
  </si>
  <si>
    <t>ЧУЗ "РЖД-МЕДИЦИНА" г. Мурманск</t>
  </si>
  <si>
    <t>01 января</t>
  </si>
  <si>
    <t xml:space="preserve"> 2020  года</t>
  </si>
  <si>
    <t>01 января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</si>
</sst>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0_ ;[Red]\-#,##0.00\ "/>
    <numFmt numFmtId="175" formatCode="#,##0_ ;\-#,##0\ "/>
    <numFmt numFmtId="176" formatCode="#,##0.0"/>
    <numFmt numFmtId="177" formatCode="#,##0_ ;[Red]\-#,##0\ "/>
    <numFmt numFmtId="178" formatCode="0.000"/>
    <numFmt numFmtId="179" formatCode="#,##0.00_ ;\-#,##0.00\ "/>
    <numFmt numFmtId="180" formatCode="[$-FC19]d\ mmmm\ yyyy\ &quot;г.&quot;"/>
    <numFmt numFmtId="181" formatCode="[$-F800]dddd\,\ mmmm\ dd\,\ yyyy"/>
    <numFmt numFmtId="182" formatCode="[$-FC19]dd\ mmmm\ yyyy\ &quot;г.&quot;"/>
    <numFmt numFmtId="183" formatCode="0.0000"/>
    <numFmt numFmtId="184" formatCode="000000"/>
    <numFmt numFmtId="185" formatCode="[$-FC19]dd\ mmmm\ yyyy\ \г\.;@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3" fontId="26" fillId="26" borderId="10" xfId="0" applyNumberFormat="1" applyFont="1" applyFill="1" applyBorder="1" applyAlignment="1">
      <alignment vertical="center"/>
    </xf>
    <xf numFmtId="3" fontId="27" fillId="26" borderId="10" xfId="0" applyNumberFormat="1" applyFont="1" applyFill="1" applyBorder="1" applyAlignment="1">
      <alignment vertical="center"/>
    </xf>
    <xf numFmtId="3" fontId="26" fillId="27" borderId="10" xfId="0" applyNumberFormat="1" applyFont="1" applyFill="1" applyBorder="1" applyAlignment="1">
      <alignment vertical="center"/>
    </xf>
    <xf numFmtId="3" fontId="27" fillId="27" borderId="10" xfId="0" applyNumberFormat="1" applyFont="1" applyFill="1" applyBorder="1" applyAlignment="1">
      <alignment vertical="center"/>
    </xf>
    <xf numFmtId="3" fontId="26" fillId="28" borderId="10" xfId="0" applyNumberFormat="1" applyFont="1" applyFill="1" applyBorder="1" applyAlignment="1">
      <alignment vertical="center"/>
    </xf>
    <xf numFmtId="3" fontId="27" fillId="28" borderId="10" xfId="0" applyNumberFormat="1" applyFont="1" applyFill="1" applyBorder="1" applyAlignment="1">
      <alignment vertical="center"/>
    </xf>
    <xf numFmtId="14" fontId="23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0" fillId="24" borderId="13" xfId="0" applyNumberFormat="1" applyFont="1" applyFill="1" applyBorder="1" applyAlignment="1">
      <alignment horizontal="center" vertical="center" wrapText="1"/>
    </xf>
    <xf numFmtId="2" fontId="20" fillId="24" borderId="14" xfId="0" applyNumberFormat="1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0" fillId="24" borderId="12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2" fontId="20" fillId="24" borderId="19" xfId="0" applyNumberFormat="1" applyFont="1" applyFill="1" applyBorder="1" applyAlignment="1">
      <alignment horizontal="center" vertical="center" wrapText="1"/>
    </xf>
    <xf numFmtId="2" fontId="20" fillId="24" borderId="20" xfId="0" applyNumberFormat="1" applyFont="1" applyFill="1" applyBorder="1" applyAlignment="1">
      <alignment horizontal="center" vertical="center" wrapText="1"/>
    </xf>
    <xf numFmtId="2" fontId="20" fillId="24" borderId="21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tabSelected="1" zoomScale="60" zoomScaleNormal="60" zoomScalePageLayoutView="0" workbookViewId="0" topLeftCell="A1">
      <pane xSplit="3" ySplit="19" topLeftCell="D68" activePane="bottomRight" state="frozen"/>
      <selection pane="topLeft" activeCell="G21" sqref="G21:P43"/>
      <selection pane="topRight" activeCell="G21" sqref="G21:P43"/>
      <selection pane="bottomLeft" activeCell="G21" sqref="G21:P43"/>
      <selection pane="bottomRight" activeCell="A89" sqref="A89:IV8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131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s="9" customFormat="1" ht="39" customHeight="1">
      <c r="A9" s="91" t="s">
        <v>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6:13" s="9" customFormat="1" ht="20.25">
      <c r="F10" s="10" t="s">
        <v>7</v>
      </c>
      <c r="G10" s="71" t="s">
        <v>136</v>
      </c>
      <c r="H10" s="71"/>
      <c r="I10" s="71"/>
      <c r="J10" s="71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2" t="s">
        <v>88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4:14" s="13" customFormat="1" ht="15.75">
      <c r="D13" s="93" t="s">
        <v>8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4" t="s">
        <v>9</v>
      </c>
      <c r="B15" s="87" t="s">
        <v>61</v>
      </c>
      <c r="C15" s="94" t="s">
        <v>10</v>
      </c>
      <c r="D15" s="94" t="s">
        <v>11</v>
      </c>
      <c r="E15" s="75" t="s">
        <v>12</v>
      </c>
      <c r="F15" s="76"/>
      <c r="G15" s="97" t="s">
        <v>13</v>
      </c>
      <c r="H15" s="98"/>
      <c r="I15" s="98"/>
      <c r="J15" s="98"/>
      <c r="K15" s="98"/>
      <c r="L15" s="98"/>
      <c r="M15" s="98"/>
      <c r="N15" s="98"/>
      <c r="O15" s="98"/>
      <c r="P15" s="99"/>
    </row>
    <row r="16" spans="1:16" s="14" customFormat="1" ht="35.25" customHeight="1">
      <c r="A16" s="95"/>
      <c r="B16" s="88"/>
      <c r="C16" s="95"/>
      <c r="D16" s="95"/>
      <c r="E16" s="77"/>
      <c r="F16" s="78"/>
      <c r="G16" s="82" t="s">
        <v>14</v>
      </c>
      <c r="H16" s="83"/>
      <c r="I16" s="83"/>
      <c r="J16" s="83"/>
      <c r="K16" s="83"/>
      <c r="L16" s="84"/>
      <c r="M16" s="82" t="s">
        <v>15</v>
      </c>
      <c r="N16" s="84"/>
      <c r="O16" s="85" t="s">
        <v>16</v>
      </c>
      <c r="P16" s="86"/>
    </row>
    <row r="17" spans="1:16" s="14" customFormat="1" ht="31.5" customHeight="1">
      <c r="A17" s="95"/>
      <c r="B17" s="88"/>
      <c r="C17" s="95"/>
      <c r="D17" s="95"/>
      <c r="E17" s="79"/>
      <c r="F17" s="80"/>
      <c r="G17" s="85" t="s">
        <v>17</v>
      </c>
      <c r="H17" s="86"/>
      <c r="I17" s="85" t="s">
        <v>18</v>
      </c>
      <c r="J17" s="86"/>
      <c r="K17" s="85" t="s">
        <v>19</v>
      </c>
      <c r="L17" s="86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96"/>
      <c r="B18" s="89"/>
      <c r="C18" s="96"/>
      <c r="D18" s="96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720334</v>
      </c>
      <c r="E20" s="21">
        <f>G20+I20+K20+M20+O20</f>
        <v>329362</v>
      </c>
      <c r="F20" s="21">
        <f aca="true" t="shared" si="1" ref="F20:F45">H20+J20+L20+N20+P20</f>
        <v>390972</v>
      </c>
      <c r="G20" s="21">
        <f aca="true" t="shared" si="2" ref="G20:P20">SUM(G21:G43)</f>
        <v>3231</v>
      </c>
      <c r="H20" s="21">
        <f t="shared" si="2"/>
        <v>3149</v>
      </c>
      <c r="I20" s="21">
        <f t="shared" si="2"/>
        <v>17243</v>
      </c>
      <c r="J20" s="21">
        <f t="shared" si="2"/>
        <v>16283</v>
      </c>
      <c r="K20" s="21">
        <f t="shared" si="2"/>
        <v>56966</v>
      </c>
      <c r="L20" s="21">
        <f t="shared" si="2"/>
        <v>53758</v>
      </c>
      <c r="M20" s="21">
        <f t="shared" si="2"/>
        <v>201388</v>
      </c>
      <c r="N20" s="21">
        <f t="shared" si="2"/>
        <v>188267</v>
      </c>
      <c r="O20" s="21">
        <f t="shared" si="2"/>
        <v>50534</v>
      </c>
      <c r="P20" s="21">
        <f t="shared" si="2"/>
        <v>129515</v>
      </c>
      <c r="S20" s="23"/>
      <c r="T20" s="23"/>
    </row>
    <row r="21" spans="1:20" s="28" customFormat="1" ht="16.5" customHeight="1">
      <c r="A21" s="24">
        <v>1</v>
      </c>
      <c r="B21" s="41" t="s">
        <v>62</v>
      </c>
      <c r="C21" s="25" t="s">
        <v>28</v>
      </c>
      <c r="D21" s="26">
        <f t="shared" si="0"/>
        <v>1159</v>
      </c>
      <c r="E21" s="27">
        <f aca="true" t="shared" si="3" ref="E21:E45">G21+I21+K21+M21+O21</f>
        <v>308</v>
      </c>
      <c r="F21" s="27">
        <f t="shared" si="1"/>
        <v>851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239</v>
      </c>
      <c r="N21" s="27">
        <f>'Прил.12 согаз'!N21+'Прил.12 альфа'!N21</f>
        <v>642</v>
      </c>
      <c r="O21" s="27">
        <f>'Прил.12 согаз'!O21+'Прил.12 альфа'!O21</f>
        <v>69</v>
      </c>
      <c r="P21" s="27">
        <f>'Прил.12 согаз'!P21+'Прил.12 альфа'!P21</f>
        <v>209</v>
      </c>
      <c r="S21" s="29"/>
      <c r="T21" s="29"/>
    </row>
    <row r="22" spans="1:20" s="28" customFormat="1" ht="16.5" customHeight="1">
      <c r="A22" s="24">
        <v>3</v>
      </c>
      <c r="B22" s="41" t="s">
        <v>63</v>
      </c>
      <c r="C22" s="25" t="s">
        <v>29</v>
      </c>
      <c r="D22" s="26">
        <f t="shared" si="0"/>
        <v>79832</v>
      </c>
      <c r="E22" s="27">
        <f t="shared" si="3"/>
        <v>37378</v>
      </c>
      <c r="F22" s="27">
        <f t="shared" si="1"/>
        <v>42454</v>
      </c>
      <c r="G22" s="27">
        <f>'Прил.12 согаз'!G22+'Прил.12 альфа'!G22</f>
        <v>347</v>
      </c>
      <c r="H22" s="27">
        <f>'Прил.12 согаз'!H22+'Прил.12 альфа'!H22</f>
        <v>311</v>
      </c>
      <c r="I22" s="27">
        <f>'Прил.12 согаз'!I22+'Прил.12 альфа'!I22</f>
        <v>1816</v>
      </c>
      <c r="J22" s="27">
        <f>'Прил.12 согаз'!J22+'Прил.12 альфа'!J22</f>
        <v>1685</v>
      </c>
      <c r="K22" s="27">
        <f>'Прил.12 согаз'!K22+'Прил.12 альфа'!K22</f>
        <v>6379</v>
      </c>
      <c r="L22" s="27">
        <f>'Прил.12 согаз'!L22+'Прил.12 альфа'!L22</f>
        <v>6065</v>
      </c>
      <c r="M22" s="27">
        <f>'Прил.12 согаз'!M22+'Прил.12 альфа'!M22</f>
        <v>23214</v>
      </c>
      <c r="N22" s="27">
        <f>'Прил.12 согаз'!N22+'Прил.12 альфа'!N22</f>
        <v>19445</v>
      </c>
      <c r="O22" s="27">
        <f>'Прил.12 согаз'!O22+'Прил.12 альфа'!O22</f>
        <v>5622</v>
      </c>
      <c r="P22" s="27">
        <f>'Прил.12 согаз'!P22+'Прил.12 альфа'!P22</f>
        <v>14948</v>
      </c>
      <c r="S22" s="29"/>
      <c r="T22" s="29"/>
    </row>
    <row r="23" spans="1:20" s="28" customFormat="1" ht="16.5" customHeight="1">
      <c r="A23" s="24">
        <v>4</v>
      </c>
      <c r="B23" s="41" t="s">
        <v>64</v>
      </c>
      <c r="C23" s="25" t="s">
        <v>30</v>
      </c>
      <c r="D23" s="26">
        <f t="shared" si="0"/>
        <v>44322</v>
      </c>
      <c r="E23" s="27">
        <f t="shared" si="3"/>
        <v>19735</v>
      </c>
      <c r="F23" s="27">
        <f t="shared" si="1"/>
        <v>24587</v>
      </c>
      <c r="G23" s="27">
        <f>'Прил.12 согаз'!G23+'Прил.12 альфа'!G23</f>
        <v>195</v>
      </c>
      <c r="H23" s="27">
        <f>'Прил.12 согаз'!H23+'Прил.12 альфа'!H23</f>
        <v>193</v>
      </c>
      <c r="I23" s="27">
        <f>'Прил.12 согаз'!I23+'Прил.12 альфа'!I23</f>
        <v>1021</v>
      </c>
      <c r="J23" s="27">
        <f>'Прил.12 согаз'!J23+'Прил.12 альфа'!J23</f>
        <v>981</v>
      </c>
      <c r="K23" s="27">
        <f>'Прил.12 согаз'!K23+'Прил.12 альфа'!K23</f>
        <v>3789</v>
      </c>
      <c r="L23" s="27">
        <f>'Прил.12 согаз'!L23+'Прил.12 альфа'!L23</f>
        <v>3509</v>
      </c>
      <c r="M23" s="27">
        <f>'Прил.12 согаз'!M23+'Прил.12 альфа'!M23</f>
        <v>11042</v>
      </c>
      <c r="N23" s="27">
        <f>'Прил.12 согаз'!N23+'Прил.12 альфа'!N23</f>
        <v>10338</v>
      </c>
      <c r="O23" s="27">
        <f>'Прил.12 согаз'!O23+'Прил.12 альфа'!O23</f>
        <v>3688</v>
      </c>
      <c r="P23" s="27">
        <f>'Прил.12 согаз'!P23+'Прил.12 альфа'!P23</f>
        <v>9566</v>
      </c>
      <c r="S23" s="29"/>
      <c r="T23" s="29"/>
    </row>
    <row r="24" spans="1:20" s="28" customFormat="1" ht="16.5" customHeight="1">
      <c r="A24" s="24">
        <v>5</v>
      </c>
      <c r="B24" s="41" t="s">
        <v>65</v>
      </c>
      <c r="C24" s="25" t="s">
        <v>31</v>
      </c>
      <c r="D24" s="26">
        <f t="shared" si="0"/>
        <v>43645</v>
      </c>
      <c r="E24" s="27">
        <f t="shared" si="3"/>
        <v>20285</v>
      </c>
      <c r="F24" s="27">
        <f t="shared" si="1"/>
        <v>23360</v>
      </c>
      <c r="G24" s="27">
        <f>'Прил.12 согаз'!G24+'Прил.12 альфа'!G24</f>
        <v>188</v>
      </c>
      <c r="H24" s="27">
        <f>'Прил.12 согаз'!H24+'Прил.12 альфа'!H24</f>
        <v>187</v>
      </c>
      <c r="I24" s="27">
        <f>'Прил.12 согаз'!I24+'Прил.12 альфа'!I24</f>
        <v>985</v>
      </c>
      <c r="J24" s="27">
        <f>'Прил.12 согаз'!J24+'Прил.12 альфа'!J24</f>
        <v>941</v>
      </c>
      <c r="K24" s="27">
        <f>'Прил.12 согаз'!K24+'Прил.12 альфа'!K24</f>
        <v>3427</v>
      </c>
      <c r="L24" s="27">
        <f>'Прил.12 согаз'!L24+'Прил.12 альфа'!L24</f>
        <v>3319</v>
      </c>
      <c r="M24" s="27">
        <f>'Прил.12 согаз'!M24+'Прил.12 альфа'!M24</f>
        <v>12623</v>
      </c>
      <c r="N24" s="27">
        <f>'Прил.12 согаз'!N24+'Прил.12 альфа'!N24</f>
        <v>11162</v>
      </c>
      <c r="O24" s="27">
        <f>'Прил.12 согаз'!O24+'Прил.12 альфа'!O24</f>
        <v>3062</v>
      </c>
      <c r="P24" s="27">
        <f>'Прил.12 согаз'!P24+'Прил.12 альфа'!P24</f>
        <v>7751</v>
      </c>
      <c r="S24" s="29"/>
      <c r="T24" s="29"/>
    </row>
    <row r="25" spans="1:20" s="28" customFormat="1" ht="16.5" customHeight="1">
      <c r="A25" s="24">
        <v>6</v>
      </c>
      <c r="B25" s="41" t="s">
        <v>66</v>
      </c>
      <c r="C25" s="25" t="s">
        <v>32</v>
      </c>
      <c r="D25" s="26">
        <f t="shared" si="0"/>
        <v>9979</v>
      </c>
      <c r="E25" s="27">
        <f t="shared" si="3"/>
        <v>4784</v>
      </c>
      <c r="F25" s="27">
        <f t="shared" si="1"/>
        <v>5195</v>
      </c>
      <c r="G25" s="27">
        <f>'Прил.12 согаз'!G25+'Прил.12 альфа'!G25</f>
        <v>33</v>
      </c>
      <c r="H25" s="27">
        <f>'Прил.12 согаз'!H25+'Прил.12 альфа'!H25</f>
        <v>32</v>
      </c>
      <c r="I25" s="27">
        <f>'Прил.12 согаз'!I25+'Прил.12 альфа'!I25</f>
        <v>204</v>
      </c>
      <c r="J25" s="27">
        <f>'Прил.12 согаз'!J25+'Прил.12 альфа'!J25</f>
        <v>186</v>
      </c>
      <c r="K25" s="27">
        <f>'Прил.12 согаз'!K25+'Прил.12 альфа'!K25</f>
        <v>765</v>
      </c>
      <c r="L25" s="27">
        <f>'Прил.12 согаз'!L25+'Прил.12 альфа'!L25</f>
        <v>730</v>
      </c>
      <c r="M25" s="27">
        <f>'Прил.12 согаз'!M25+'Прил.12 альфа'!M25</f>
        <v>2954</v>
      </c>
      <c r="N25" s="27">
        <f>'Прил.12 согаз'!N25+'Прил.12 альфа'!N25</f>
        <v>2222</v>
      </c>
      <c r="O25" s="27">
        <f>'Прил.12 согаз'!O25+'Прил.12 альфа'!O25</f>
        <v>828</v>
      </c>
      <c r="P25" s="27">
        <f>'Прил.12 согаз'!P25+'Прил.12 альфа'!P25</f>
        <v>2025</v>
      </c>
      <c r="S25" s="29"/>
      <c r="T25" s="29"/>
    </row>
    <row r="26" spans="1:20" s="28" customFormat="1" ht="16.5" customHeight="1">
      <c r="A26" s="24">
        <v>7</v>
      </c>
      <c r="B26" s="41" t="s">
        <v>67</v>
      </c>
      <c r="C26" s="25" t="s">
        <v>33</v>
      </c>
      <c r="D26" s="26">
        <f t="shared" si="0"/>
        <v>63366</v>
      </c>
      <c r="E26" s="27">
        <f t="shared" si="3"/>
        <v>29132</v>
      </c>
      <c r="F26" s="27">
        <f t="shared" si="1"/>
        <v>34234</v>
      </c>
      <c r="G26" s="27">
        <f>'Прил.12 согаз'!G26+'Прил.12 альфа'!G26</f>
        <v>261</v>
      </c>
      <c r="H26" s="27">
        <f>'Прил.12 согаз'!H26+'Прил.12 альфа'!H26</f>
        <v>211</v>
      </c>
      <c r="I26" s="27">
        <f>'Прил.12 согаз'!I26+'Прил.12 альфа'!I26</f>
        <v>1352</v>
      </c>
      <c r="J26" s="27">
        <f>'Прил.12 согаз'!J26+'Прил.12 альфа'!J26</f>
        <v>1259</v>
      </c>
      <c r="K26" s="27">
        <f>'Прил.12 согаз'!K26+'Прил.12 альфа'!K26</f>
        <v>4985</v>
      </c>
      <c r="L26" s="27">
        <f>'Прил.12 согаз'!L26+'Прил.12 альфа'!L26</f>
        <v>4640</v>
      </c>
      <c r="M26" s="27">
        <f>'Прил.12 согаз'!M26+'Прил.12 альфа'!M26</f>
        <v>17781</v>
      </c>
      <c r="N26" s="27">
        <f>'Прил.12 согаз'!N26+'Прил.12 альфа'!N26</f>
        <v>15480</v>
      </c>
      <c r="O26" s="27">
        <f>'Прил.12 согаз'!O26+'Прил.12 альфа'!O26</f>
        <v>4753</v>
      </c>
      <c r="P26" s="27">
        <f>'Прил.12 согаз'!P26+'Прил.12 альфа'!P26</f>
        <v>12644</v>
      </c>
      <c r="S26" s="29"/>
      <c r="T26" s="29"/>
    </row>
    <row r="27" spans="1:20" s="28" customFormat="1" ht="16.5" customHeight="1">
      <c r="A27" s="24">
        <v>8</v>
      </c>
      <c r="B27" s="41" t="s">
        <v>68</v>
      </c>
      <c r="C27" s="25" t="s">
        <v>34</v>
      </c>
      <c r="D27" s="26">
        <f t="shared" si="0"/>
        <v>26125</v>
      </c>
      <c r="E27" s="27">
        <f t="shared" si="3"/>
        <v>11813</v>
      </c>
      <c r="F27" s="27">
        <f t="shared" si="1"/>
        <v>14312</v>
      </c>
      <c r="G27" s="27">
        <f>'Прил.12 согаз'!G27+'Прил.12 альфа'!G27</f>
        <v>130</v>
      </c>
      <c r="H27" s="27">
        <f>'Прил.12 согаз'!H27+'Прил.12 альфа'!H27</f>
        <v>110</v>
      </c>
      <c r="I27" s="27">
        <f>'Прил.12 согаз'!I27+'Прил.12 альфа'!I27</f>
        <v>592</v>
      </c>
      <c r="J27" s="27">
        <f>'Прил.12 согаз'!J27+'Прил.12 альфа'!J27</f>
        <v>508</v>
      </c>
      <c r="K27" s="27">
        <f>'Прил.12 согаз'!K27+'Прил.12 альфа'!K27</f>
        <v>2198</v>
      </c>
      <c r="L27" s="27">
        <f>'Прил.12 согаз'!L27+'Прил.12 альфа'!L27</f>
        <v>2137</v>
      </c>
      <c r="M27" s="27">
        <f>'Прил.12 согаз'!M27+'Прил.12 альфа'!M27</f>
        <v>7174</v>
      </c>
      <c r="N27" s="27">
        <f>'Прил.12 согаз'!N27+'Прил.12 альфа'!N27</f>
        <v>6783</v>
      </c>
      <c r="O27" s="27">
        <f>'Прил.12 согаз'!O27+'Прил.12 альфа'!O27</f>
        <v>1719</v>
      </c>
      <c r="P27" s="27">
        <f>'Прил.12 согаз'!P27+'Прил.12 альфа'!P27</f>
        <v>4774</v>
      </c>
      <c r="S27" s="29"/>
      <c r="T27" s="29"/>
    </row>
    <row r="28" spans="1:20" s="28" customFormat="1" ht="16.5" customHeight="1">
      <c r="A28" s="24">
        <v>9</v>
      </c>
      <c r="B28" s="41" t="s">
        <v>69</v>
      </c>
      <c r="C28" s="25" t="s">
        <v>35</v>
      </c>
      <c r="D28" s="26">
        <f t="shared" si="0"/>
        <v>31725</v>
      </c>
      <c r="E28" s="27">
        <f t="shared" si="3"/>
        <v>14540</v>
      </c>
      <c r="F28" s="27">
        <f t="shared" si="1"/>
        <v>17185</v>
      </c>
      <c r="G28" s="27">
        <f>'Прил.12 согаз'!G28+'Прил.12 альфа'!G28</f>
        <v>173</v>
      </c>
      <c r="H28" s="27">
        <f>'Прил.12 согаз'!H28+'Прил.12 альфа'!H28</f>
        <v>210</v>
      </c>
      <c r="I28" s="27">
        <f>'Прил.12 согаз'!I28+'Прил.12 альфа'!I28</f>
        <v>907</v>
      </c>
      <c r="J28" s="27">
        <f>'Прил.12 согаз'!J28+'Прил.12 альфа'!J28</f>
        <v>910</v>
      </c>
      <c r="K28" s="27">
        <f>'Прил.12 согаз'!K28+'Прил.12 альфа'!K28</f>
        <v>2856</v>
      </c>
      <c r="L28" s="27">
        <f>'Прил.12 согаз'!L28+'Прил.12 альфа'!L28</f>
        <v>2708</v>
      </c>
      <c r="M28" s="27">
        <f>'Прил.12 согаз'!M28+'Прил.12 альфа'!M28</f>
        <v>8909</v>
      </c>
      <c r="N28" s="27">
        <f>'Прил.12 согаз'!N28+'Прил.12 альфа'!N28</f>
        <v>8614</v>
      </c>
      <c r="O28" s="27">
        <f>'Прил.12 согаз'!O28+'Прил.12 альфа'!O28</f>
        <v>1695</v>
      </c>
      <c r="P28" s="27">
        <f>'Прил.12 согаз'!P28+'Прил.12 альфа'!P28</f>
        <v>4743</v>
      </c>
      <c r="S28" s="29"/>
      <c r="T28" s="29"/>
    </row>
    <row r="29" spans="1:20" s="28" customFormat="1" ht="16.5" customHeight="1">
      <c r="A29" s="24">
        <v>10</v>
      </c>
      <c r="B29" s="41" t="s">
        <v>70</v>
      </c>
      <c r="C29" s="25" t="s">
        <v>36</v>
      </c>
      <c r="D29" s="26">
        <f t="shared" si="0"/>
        <v>47669</v>
      </c>
      <c r="E29" s="27">
        <f t="shared" si="3"/>
        <v>20464</v>
      </c>
      <c r="F29" s="27">
        <f t="shared" si="1"/>
        <v>27205</v>
      </c>
      <c r="G29" s="27">
        <f>'Прил.12 согаз'!G29+'Прил.12 альфа'!G29</f>
        <v>325</v>
      </c>
      <c r="H29" s="27">
        <f>'Прил.12 согаз'!H29+'Прил.12 альфа'!H29</f>
        <v>332</v>
      </c>
      <c r="I29" s="27">
        <f>'Прил.12 согаз'!I29+'Прил.12 альфа'!I29</f>
        <v>1584</v>
      </c>
      <c r="J29" s="27">
        <f>'Прил.12 согаз'!J29+'Прил.12 альфа'!J29</f>
        <v>1587</v>
      </c>
      <c r="K29" s="27">
        <f>'Прил.12 согаз'!K29+'Прил.12 альфа'!K29</f>
        <v>4726</v>
      </c>
      <c r="L29" s="27">
        <f>'Прил.12 согаз'!L29+'Прил.12 альфа'!L29</f>
        <v>4633</v>
      </c>
      <c r="M29" s="27">
        <f>'Прил.12 согаз'!M29+'Прил.12 альфа'!M29</f>
        <v>11466</v>
      </c>
      <c r="N29" s="27">
        <f>'Прил.12 согаз'!N29+'Прил.12 альфа'!N29</f>
        <v>14690</v>
      </c>
      <c r="O29" s="27">
        <f>'Прил.12 согаз'!O29+'Прил.12 альфа'!O29</f>
        <v>2363</v>
      </c>
      <c r="P29" s="27">
        <f>'Прил.12 согаз'!P29+'Прил.12 альфа'!P29</f>
        <v>5963</v>
      </c>
      <c r="S29" s="29"/>
      <c r="T29" s="29"/>
    </row>
    <row r="30" spans="1:20" s="28" customFormat="1" ht="16.5" customHeight="1">
      <c r="A30" s="24">
        <v>11</v>
      </c>
      <c r="B30" s="41" t="s">
        <v>71</v>
      </c>
      <c r="C30" s="25" t="s">
        <v>37</v>
      </c>
      <c r="D30" s="26">
        <f t="shared" si="0"/>
        <v>119813</v>
      </c>
      <c r="E30" s="27">
        <f t="shared" si="3"/>
        <v>53344</v>
      </c>
      <c r="F30" s="27">
        <f t="shared" si="1"/>
        <v>66469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42389</v>
      </c>
      <c r="N30" s="27">
        <f>'Прил.12 согаз'!N30+'Прил.12 альфа'!N30</f>
        <v>38516</v>
      </c>
      <c r="O30" s="27">
        <f>'Прил.12 согаз'!O30+'Прил.12 альфа'!O30</f>
        <v>10955</v>
      </c>
      <c r="P30" s="27">
        <f>'Прил.12 согаз'!P30+'Прил.12 альфа'!P30</f>
        <v>27953</v>
      </c>
      <c r="S30" s="29"/>
      <c r="T30" s="29"/>
    </row>
    <row r="31" spans="1:20" s="28" customFormat="1" ht="16.5" customHeight="1">
      <c r="A31" s="24">
        <v>12</v>
      </c>
      <c r="B31" s="41" t="s">
        <v>130</v>
      </c>
      <c r="C31" s="25" t="s">
        <v>129</v>
      </c>
      <c r="D31" s="26">
        <f t="shared" si="0"/>
        <v>98146</v>
      </c>
      <c r="E31" s="27">
        <f t="shared" si="3"/>
        <v>42817</v>
      </c>
      <c r="F31" s="27">
        <f t="shared" si="1"/>
        <v>55329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34248</v>
      </c>
      <c r="N31" s="27">
        <f>'Прил.12 согаз'!N31+'Прил.12 альфа'!N31</f>
        <v>32125</v>
      </c>
      <c r="O31" s="27">
        <f>'Прил.12 согаз'!O31+'Прил.12 альфа'!O31</f>
        <v>8569</v>
      </c>
      <c r="P31" s="27">
        <f>'Прил.12 согаз'!P31+'Прил.12 альфа'!P31</f>
        <v>23204</v>
      </c>
      <c r="S31" s="29"/>
      <c r="T31" s="29"/>
    </row>
    <row r="32" spans="1:20" s="28" customFormat="1" ht="16.5" customHeight="1">
      <c r="A32" s="24">
        <v>13</v>
      </c>
      <c r="B32" s="41" t="s">
        <v>72</v>
      </c>
      <c r="C32" s="25" t="s">
        <v>38</v>
      </c>
      <c r="D32" s="26">
        <f t="shared" si="0"/>
        <v>23895</v>
      </c>
      <c r="E32" s="27">
        <f t="shared" si="3"/>
        <v>12221</v>
      </c>
      <c r="F32" s="27">
        <f t="shared" si="1"/>
        <v>11674</v>
      </c>
      <c r="G32" s="27">
        <f>'Прил.12 согаз'!G32+'Прил.12 альфа'!G32</f>
        <v>521</v>
      </c>
      <c r="H32" s="27">
        <f>'Прил.12 согаз'!H32+'Прил.12 альфа'!H32</f>
        <v>504</v>
      </c>
      <c r="I32" s="27">
        <f>'Прил.12 согаз'!I32+'Прил.12 альфа'!I32</f>
        <v>2905</v>
      </c>
      <c r="J32" s="27">
        <f>'Прил.12 согаз'!J32+'Прил.12 альфа'!J32</f>
        <v>2750</v>
      </c>
      <c r="K32" s="27">
        <f>'Прил.12 согаз'!K32+'Прил.12 альфа'!K32</f>
        <v>8795</v>
      </c>
      <c r="L32" s="27">
        <f>'Прил.12 согаз'!L32+'Прил.12 альфа'!L32</f>
        <v>8420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6.5" customHeight="1">
      <c r="A33" s="24">
        <v>14</v>
      </c>
      <c r="B33" s="41" t="s">
        <v>73</v>
      </c>
      <c r="C33" s="25" t="s">
        <v>39</v>
      </c>
      <c r="D33" s="26">
        <f t="shared" si="0"/>
        <v>17331</v>
      </c>
      <c r="E33" s="27">
        <f t="shared" si="3"/>
        <v>9026</v>
      </c>
      <c r="F33" s="27">
        <f t="shared" si="1"/>
        <v>8305</v>
      </c>
      <c r="G33" s="27">
        <f>'Прил.12 согаз'!G33+'Прил.12 альфа'!G33</f>
        <v>343</v>
      </c>
      <c r="H33" s="27">
        <f>'Прил.12 согаз'!H33+'Прил.12 альфа'!H33</f>
        <v>324</v>
      </c>
      <c r="I33" s="27">
        <f>'Прил.12 согаз'!I33+'Прил.12 альфа'!I33</f>
        <v>1966</v>
      </c>
      <c r="J33" s="27">
        <f>'Прил.12 согаз'!J33+'Прил.12 альфа'!J33</f>
        <v>1897</v>
      </c>
      <c r="K33" s="27">
        <f>'Прил.12 согаз'!K33+'Прил.12 альфа'!K33</f>
        <v>6717</v>
      </c>
      <c r="L33" s="27">
        <f>'Прил.12 согаз'!L33+'Прил.12 альфа'!L33</f>
        <v>6084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15</v>
      </c>
      <c r="B34" s="41" t="s">
        <v>74</v>
      </c>
      <c r="C34" s="25" t="s">
        <v>40</v>
      </c>
      <c r="D34" s="26">
        <f t="shared" si="0"/>
        <v>16061</v>
      </c>
      <c r="E34" s="27">
        <f t="shared" si="3"/>
        <v>8281</v>
      </c>
      <c r="F34" s="27">
        <f t="shared" si="1"/>
        <v>7780</v>
      </c>
      <c r="G34" s="27">
        <f>'Прил.12 согаз'!G34+'Прил.12 альфа'!G34</f>
        <v>355</v>
      </c>
      <c r="H34" s="27">
        <f>'Прил.12 согаз'!H34+'Прил.12 альфа'!H34</f>
        <v>378</v>
      </c>
      <c r="I34" s="27">
        <f>'Прил.12 согаз'!I34+'Прил.12 альфа'!I34</f>
        <v>1874</v>
      </c>
      <c r="J34" s="27">
        <f>'Прил.12 согаз'!J34+'Прил.12 альфа'!J34</f>
        <v>1768</v>
      </c>
      <c r="K34" s="27">
        <f>'Прил.12 согаз'!K34+'Прил.12 альфа'!K34</f>
        <v>6052</v>
      </c>
      <c r="L34" s="27">
        <f>'Прил.12 согаз'!L34+'Прил.12 альфа'!L34</f>
        <v>5634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16</v>
      </c>
      <c r="B35" s="41" t="s">
        <v>75</v>
      </c>
      <c r="C35" s="25" t="s">
        <v>41</v>
      </c>
      <c r="D35" s="26">
        <f t="shared" si="0"/>
        <v>12121</v>
      </c>
      <c r="E35" s="27">
        <f t="shared" si="3"/>
        <v>6016</v>
      </c>
      <c r="F35" s="27">
        <f t="shared" si="1"/>
        <v>6105</v>
      </c>
      <c r="G35" s="27">
        <f>'Прил.12 согаз'!G35+'Прил.12 альфа'!G35</f>
        <v>12</v>
      </c>
      <c r="H35" s="27">
        <f>'Прил.12 согаз'!H35+'Прил.12 альфа'!H35</f>
        <v>16</v>
      </c>
      <c r="I35" s="27">
        <f>'Прил.12 согаз'!I35+'Прил.12 альфа'!I35</f>
        <v>46</v>
      </c>
      <c r="J35" s="27">
        <f>'Прил.12 согаз'!J35+'Прил.12 альфа'!J35</f>
        <v>36</v>
      </c>
      <c r="K35" s="27">
        <f>'Прил.12 согаз'!K35+'Прил.12 альфа'!K35</f>
        <v>126</v>
      </c>
      <c r="L35" s="27">
        <f>'Прил.12 согаз'!L35+'Прил.12 альфа'!L35</f>
        <v>118</v>
      </c>
      <c r="M35" s="27">
        <f>'Прил.12 согаз'!M35+'Прил.12 альфа'!M35</f>
        <v>4261</v>
      </c>
      <c r="N35" s="27">
        <f>'Прил.12 согаз'!N35+'Прил.12 альфа'!N35</f>
        <v>3585</v>
      </c>
      <c r="O35" s="27">
        <f>'Прил.12 согаз'!O35+'Прил.12 альфа'!O35</f>
        <v>1571</v>
      </c>
      <c r="P35" s="27">
        <f>'Прил.12 согаз'!P35+'Прил.12 альфа'!P35</f>
        <v>2350</v>
      </c>
      <c r="S35" s="29"/>
      <c r="T35" s="29"/>
    </row>
    <row r="36" spans="1:20" s="28" customFormat="1" ht="16.5" customHeight="1">
      <c r="A36" s="24">
        <v>17</v>
      </c>
      <c r="B36" s="41" t="s">
        <v>76</v>
      </c>
      <c r="C36" s="25" t="s">
        <v>42</v>
      </c>
      <c r="D36" s="26">
        <f t="shared" si="0"/>
        <v>17080</v>
      </c>
      <c r="E36" s="27">
        <f t="shared" si="3"/>
        <v>8041</v>
      </c>
      <c r="F36" s="27">
        <f t="shared" si="1"/>
        <v>9039</v>
      </c>
      <c r="G36" s="27">
        <f>'Прил.12 согаз'!G36+'Прил.12 альфа'!G36</f>
        <v>60</v>
      </c>
      <c r="H36" s="27">
        <f>'Прил.12 согаз'!H36+'Прил.12 альфа'!H36</f>
        <v>59</v>
      </c>
      <c r="I36" s="27">
        <f>'Прил.12 согаз'!I36+'Прил.12 альфа'!I36</f>
        <v>427</v>
      </c>
      <c r="J36" s="27">
        <f>'Прил.12 согаз'!J36+'Прил.12 альфа'!J36</f>
        <v>344</v>
      </c>
      <c r="K36" s="27">
        <f>'Прил.12 согаз'!K36+'Прил.12 альфа'!K36</f>
        <v>1377</v>
      </c>
      <c r="L36" s="27">
        <f>'Прил.12 согаз'!L36+'Прил.12 альфа'!L36</f>
        <v>1272</v>
      </c>
      <c r="M36" s="27">
        <f>'Прил.12 согаз'!M36+'Прил.12 альфа'!M36</f>
        <v>4931</v>
      </c>
      <c r="N36" s="27">
        <f>'Прил.12 согаз'!N36+'Прил.12 альфа'!N36</f>
        <v>4261</v>
      </c>
      <c r="O36" s="27">
        <f>'Прил.12 согаз'!O36+'Прил.12 альфа'!O36</f>
        <v>1246</v>
      </c>
      <c r="P36" s="27">
        <f>'Прил.12 согаз'!P36+'Прил.12 альфа'!P36</f>
        <v>3103</v>
      </c>
      <c r="S36" s="29"/>
      <c r="T36" s="29"/>
    </row>
    <row r="37" spans="1:20" s="28" customFormat="1" ht="16.5" customHeight="1">
      <c r="A37" s="24">
        <v>18</v>
      </c>
      <c r="B37" s="41" t="s">
        <v>77</v>
      </c>
      <c r="C37" s="25" t="s">
        <v>43</v>
      </c>
      <c r="D37" s="26">
        <f t="shared" si="0"/>
        <v>43388</v>
      </c>
      <c r="E37" s="27">
        <f t="shared" si="3"/>
        <v>19272</v>
      </c>
      <c r="F37" s="27">
        <f t="shared" si="1"/>
        <v>24116</v>
      </c>
      <c r="G37" s="27">
        <f>'Прил.12 согаз'!G37+'Прил.12 альфа'!G37</f>
        <v>288</v>
      </c>
      <c r="H37" s="27">
        <f>'Прил.12 согаз'!H37+'Прил.12 альфа'!H37</f>
        <v>282</v>
      </c>
      <c r="I37" s="27">
        <f>'Прил.12 согаз'!I37+'Прил.12 альфа'!I37</f>
        <v>1564</v>
      </c>
      <c r="J37" s="27">
        <f>'Прил.12 согаз'!J37+'Прил.12 альфа'!J37</f>
        <v>1431</v>
      </c>
      <c r="K37" s="27">
        <f>'Прил.12 согаз'!K37+'Прил.12 альфа'!K37</f>
        <v>4774</v>
      </c>
      <c r="L37" s="27">
        <f>'Прил.12 согаз'!L37+'Прил.12 альфа'!L37</f>
        <v>4489</v>
      </c>
      <c r="M37" s="27">
        <f>'Прил.12 согаз'!M37+'Прил.12 альфа'!M37</f>
        <v>10790</v>
      </c>
      <c r="N37" s="27">
        <f>'Прил.12 согаз'!N37+'Прил.12 альфа'!N37</f>
        <v>13205</v>
      </c>
      <c r="O37" s="27">
        <f>'Прил.12 согаз'!O37+'Прил.12 альфа'!O37</f>
        <v>1856</v>
      </c>
      <c r="P37" s="27">
        <f>'Прил.12 согаз'!P37+'Прил.12 альфа'!P37</f>
        <v>4709</v>
      </c>
      <c r="S37" s="29"/>
      <c r="T37" s="29"/>
    </row>
    <row r="38" spans="1:20" s="28" customFormat="1" ht="16.5" customHeight="1">
      <c r="A38" s="24">
        <v>19</v>
      </c>
      <c r="B38" s="41" t="s">
        <v>78</v>
      </c>
      <c r="C38" s="25" t="s">
        <v>44</v>
      </c>
      <c r="D38" s="26">
        <f t="shared" si="0"/>
        <v>6337</v>
      </c>
      <c r="E38" s="27">
        <f t="shared" si="3"/>
        <v>2347</v>
      </c>
      <c r="F38" s="27">
        <f t="shared" si="1"/>
        <v>3990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1689</v>
      </c>
      <c r="N38" s="27">
        <f>'Прил.12 согаз'!N38+'Прил.12 альфа'!N38</f>
        <v>2091</v>
      </c>
      <c r="O38" s="27">
        <f>'Прил.12 согаз'!O38+'Прил.12 альфа'!O38</f>
        <v>658</v>
      </c>
      <c r="P38" s="27">
        <f>'Прил.12 согаз'!P38+'Прил.12 альфа'!P38</f>
        <v>1899</v>
      </c>
      <c r="S38" s="29"/>
      <c r="T38" s="29"/>
    </row>
    <row r="39" spans="1:20" s="28" customFormat="1" ht="16.5" customHeight="1">
      <c r="A39" s="24">
        <v>20</v>
      </c>
      <c r="B39" s="41" t="s">
        <v>79</v>
      </c>
      <c r="C39" s="25" t="s">
        <v>45</v>
      </c>
      <c r="D39" s="26">
        <f t="shared" si="0"/>
        <v>4076</v>
      </c>
      <c r="E39" s="27">
        <f t="shared" si="3"/>
        <v>2258</v>
      </c>
      <c r="F39" s="27">
        <f t="shared" si="1"/>
        <v>1818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1703</v>
      </c>
      <c r="N39" s="27">
        <f>'Прил.12 согаз'!N39+'Прил.12 альфа'!N39</f>
        <v>1232</v>
      </c>
      <c r="O39" s="27">
        <f>'Прил.12 согаз'!O39+'Прил.12 альфа'!O39</f>
        <v>555</v>
      </c>
      <c r="P39" s="27">
        <f>'Прил.12 согаз'!P39+'Прил.12 альфа'!P39</f>
        <v>586</v>
      </c>
      <c r="S39" s="29"/>
      <c r="T39" s="29"/>
    </row>
    <row r="40" spans="1:20" s="28" customFormat="1" ht="16.5" customHeight="1">
      <c r="A40" s="24">
        <v>21</v>
      </c>
      <c r="B40" s="41" t="s">
        <v>80</v>
      </c>
      <c r="C40" s="25" t="s">
        <v>133</v>
      </c>
      <c r="D40" s="26">
        <f t="shared" si="0"/>
        <v>5888</v>
      </c>
      <c r="E40" s="27">
        <f t="shared" si="3"/>
        <v>2726</v>
      </c>
      <c r="F40" s="27">
        <f t="shared" si="1"/>
        <v>3162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2224</v>
      </c>
      <c r="N40" s="27">
        <f>'Прил.12 согаз'!N40+'Прил.12 альфа'!N40</f>
        <v>1676</v>
      </c>
      <c r="O40" s="27">
        <f>'Прил.12 согаз'!O40+'Прил.12 альфа'!O40</f>
        <v>502</v>
      </c>
      <c r="P40" s="27">
        <f>'Прил.12 согаз'!P40+'Прил.12 альфа'!P40</f>
        <v>1486</v>
      </c>
      <c r="S40" s="29"/>
      <c r="T40" s="29"/>
    </row>
    <row r="41" spans="1:20" s="28" customFormat="1" ht="16.5" customHeight="1">
      <c r="A41" s="24">
        <v>22</v>
      </c>
      <c r="B41" s="41" t="s">
        <v>81</v>
      </c>
      <c r="C41" s="25" t="s">
        <v>132</v>
      </c>
      <c r="D41" s="26">
        <f t="shared" si="0"/>
        <v>6214</v>
      </c>
      <c r="E41" s="27">
        <f t="shared" si="3"/>
        <v>3574</v>
      </c>
      <c r="F41" s="27">
        <f t="shared" si="1"/>
        <v>2640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2925</v>
      </c>
      <c r="N41" s="27">
        <f>'Прил.12 согаз'!N41+'Прил.12 альфа'!N41</f>
        <v>1532</v>
      </c>
      <c r="O41" s="27">
        <f>'Прил.12 согаз'!O41+'Прил.12 альфа'!O41</f>
        <v>649</v>
      </c>
      <c r="P41" s="27">
        <f>'Прил.12 согаз'!P41+'Прил.12 альфа'!P41</f>
        <v>1108</v>
      </c>
      <c r="S41" s="29"/>
      <c r="T41" s="29"/>
    </row>
    <row r="42" spans="1:20" s="28" customFormat="1" ht="16.5" customHeight="1">
      <c r="A42" s="24">
        <v>23</v>
      </c>
      <c r="B42" s="41" t="s">
        <v>82</v>
      </c>
      <c r="C42" s="25" t="s">
        <v>46</v>
      </c>
      <c r="D42" s="26">
        <f t="shared" si="0"/>
        <v>2162</v>
      </c>
      <c r="E42" s="27">
        <f t="shared" si="3"/>
        <v>1000</v>
      </c>
      <c r="F42" s="27">
        <f t="shared" si="1"/>
        <v>1162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826</v>
      </c>
      <c r="N42" s="27">
        <f>'Прил.12 согаз'!N42+'Прил.12 альфа'!N42</f>
        <v>668</v>
      </c>
      <c r="O42" s="27">
        <f>'Прил.12 согаз'!O42+'Прил.12 альфа'!O42</f>
        <v>174</v>
      </c>
      <c r="P42" s="27">
        <f>'Прил.12 согаз'!P42+'Прил.12 альфа'!P42</f>
        <v>494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3"/>
        <v>0</v>
      </c>
      <c r="F43" s="27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47</v>
      </c>
      <c r="B44" s="40"/>
      <c r="C44" s="20" t="s">
        <v>48</v>
      </c>
      <c r="D44" s="21">
        <f t="shared" si="0"/>
        <v>317173</v>
      </c>
      <c r="E44" s="21">
        <f t="shared" si="3"/>
        <v>0</v>
      </c>
      <c r="F44" s="21">
        <f t="shared" si="1"/>
        <v>317173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187812</v>
      </c>
      <c r="O44" s="21">
        <f t="shared" si="4"/>
        <v>0</v>
      </c>
      <c r="P44" s="21">
        <f t="shared" si="4"/>
        <v>129361</v>
      </c>
      <c r="S44" s="23"/>
      <c r="T44" s="23"/>
    </row>
    <row r="45" spans="1:20" s="28" customFormat="1" ht="16.5" customHeight="1">
      <c r="A45" s="24">
        <v>1</v>
      </c>
      <c r="B45" s="41" t="s">
        <v>83</v>
      </c>
      <c r="C45" s="25" t="s">
        <v>49</v>
      </c>
      <c r="D45" s="26">
        <f t="shared" si="0"/>
        <v>122673</v>
      </c>
      <c r="E45" s="27">
        <f t="shared" si="3"/>
        <v>0</v>
      </c>
      <c r="F45" s="27">
        <f t="shared" si="1"/>
        <v>122673</v>
      </c>
      <c r="G45" s="27"/>
      <c r="H45" s="27"/>
      <c r="I45" s="27"/>
      <c r="J45" s="27"/>
      <c r="K45" s="27"/>
      <c r="L45" s="27"/>
      <c r="M45" s="27"/>
      <c r="N45" s="27">
        <f>'Прил.12 согаз'!N45+'Прил.12 альфа'!N45</f>
        <v>70805</v>
      </c>
      <c r="O45" s="27"/>
      <c r="P45" s="27">
        <f>'Прил.12 согаз'!P45+'Прил.12 альфа'!P45</f>
        <v>51868</v>
      </c>
      <c r="S45" s="29"/>
      <c r="T45" s="29"/>
    </row>
    <row r="46" spans="1:20" s="28" customFormat="1" ht="16.5" customHeight="1">
      <c r="A46" s="24">
        <v>2</v>
      </c>
      <c r="B46" s="41" t="s">
        <v>63</v>
      </c>
      <c r="C46" s="25" t="s">
        <v>29</v>
      </c>
      <c r="D46" s="26">
        <f aca="true" t="shared" si="5" ref="D46:D73">E46+F46</f>
        <v>34666</v>
      </c>
      <c r="E46" s="27">
        <f aca="true" t="shared" si="6" ref="E46:E73">G46+I46+K46+M46+O46</f>
        <v>0</v>
      </c>
      <c r="F46" s="27">
        <f aca="true" t="shared" si="7" ref="F46:F73">H46+J46+L46+N46+P46</f>
        <v>34666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19657</v>
      </c>
      <c r="O46" s="27"/>
      <c r="P46" s="27">
        <f>'Прил.12 согаз'!P46+'Прил.12 альфа'!P46</f>
        <v>15009</v>
      </c>
      <c r="S46" s="29"/>
      <c r="T46" s="29"/>
    </row>
    <row r="47" spans="1:20" s="28" customFormat="1" ht="16.5" customHeight="1">
      <c r="A47" s="24">
        <v>3</v>
      </c>
      <c r="B47" s="41" t="s">
        <v>64</v>
      </c>
      <c r="C47" s="25" t="s">
        <v>30</v>
      </c>
      <c r="D47" s="26">
        <f t="shared" si="5"/>
        <v>20312</v>
      </c>
      <c r="E47" s="27">
        <f t="shared" si="6"/>
        <v>0</v>
      </c>
      <c r="F47" s="27">
        <f t="shared" si="7"/>
        <v>20312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10693</v>
      </c>
      <c r="O47" s="27"/>
      <c r="P47" s="27">
        <f>'Прил.12 согаз'!P47+'Прил.12 альфа'!P47</f>
        <v>9619</v>
      </c>
      <c r="S47" s="29"/>
      <c r="T47" s="29"/>
    </row>
    <row r="48" spans="1:20" s="28" customFormat="1" ht="16.5" customHeight="1">
      <c r="A48" s="24">
        <v>4</v>
      </c>
      <c r="B48" s="41" t="s">
        <v>65</v>
      </c>
      <c r="C48" s="30" t="s">
        <v>31</v>
      </c>
      <c r="D48" s="26">
        <f t="shared" si="5"/>
        <v>19517</v>
      </c>
      <c r="E48" s="27">
        <f t="shared" si="6"/>
        <v>0</v>
      </c>
      <c r="F48" s="27">
        <f t="shared" si="7"/>
        <v>19517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11625</v>
      </c>
      <c r="O48" s="27"/>
      <c r="P48" s="27">
        <f>'Прил.12 согаз'!P48+'Прил.12 альфа'!P48</f>
        <v>7892</v>
      </c>
      <c r="S48" s="29"/>
      <c r="T48" s="29"/>
    </row>
    <row r="49" spans="1:20" s="22" customFormat="1" ht="16.5" customHeight="1">
      <c r="A49" s="24">
        <v>5</v>
      </c>
      <c r="B49" s="41" t="s">
        <v>66</v>
      </c>
      <c r="C49" s="25" t="s">
        <v>32</v>
      </c>
      <c r="D49" s="26">
        <f t="shared" si="5"/>
        <v>4366</v>
      </c>
      <c r="E49" s="27">
        <f t="shared" si="6"/>
        <v>0</v>
      </c>
      <c r="F49" s="27">
        <f t="shared" si="7"/>
        <v>4366</v>
      </c>
      <c r="G49" s="26"/>
      <c r="H49" s="26"/>
      <c r="I49" s="26"/>
      <c r="J49" s="26"/>
      <c r="K49" s="26"/>
      <c r="L49" s="26"/>
      <c r="M49" s="26"/>
      <c r="N49" s="27">
        <f>'Прил.12 согаз'!N49+'Прил.12 альфа'!N49</f>
        <v>2322</v>
      </c>
      <c r="O49" s="26"/>
      <c r="P49" s="27">
        <f>'Прил.12 согаз'!P49+'Прил.12 альфа'!P49</f>
        <v>2044</v>
      </c>
      <c r="S49" s="23"/>
      <c r="T49" s="23"/>
    </row>
    <row r="50" spans="1:20" s="22" customFormat="1" ht="16.5" customHeight="1">
      <c r="A50" s="24">
        <v>6</v>
      </c>
      <c r="B50" s="41" t="s">
        <v>67</v>
      </c>
      <c r="C50" s="25" t="s">
        <v>33</v>
      </c>
      <c r="D50" s="26">
        <f t="shared" si="5"/>
        <v>28436</v>
      </c>
      <c r="E50" s="27">
        <f t="shared" si="6"/>
        <v>0</v>
      </c>
      <c r="F50" s="27">
        <f t="shared" si="7"/>
        <v>28436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15762</v>
      </c>
      <c r="O50" s="26"/>
      <c r="P50" s="27">
        <f>'Прил.12 согаз'!P50+'Прил.12 альфа'!P50</f>
        <v>12674</v>
      </c>
      <c r="S50" s="23"/>
      <c r="T50" s="23"/>
    </row>
    <row r="51" spans="1:20" s="22" customFormat="1" ht="16.5" customHeight="1">
      <c r="A51" s="24">
        <v>7</v>
      </c>
      <c r="B51" s="41" t="s">
        <v>68</v>
      </c>
      <c r="C51" s="25" t="s">
        <v>34</v>
      </c>
      <c r="D51" s="26">
        <f t="shared" si="5"/>
        <v>12060</v>
      </c>
      <c r="E51" s="27">
        <f t="shared" si="6"/>
        <v>0</v>
      </c>
      <c r="F51" s="27">
        <f t="shared" si="7"/>
        <v>12060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7198</v>
      </c>
      <c r="O51" s="26"/>
      <c r="P51" s="27">
        <f>'Прил.12 согаз'!P51+'Прил.12 альфа'!P51</f>
        <v>4862</v>
      </c>
      <c r="S51" s="23"/>
      <c r="T51" s="23"/>
    </row>
    <row r="52" spans="1:20" s="22" customFormat="1" ht="16.5" customHeight="1">
      <c r="A52" s="24">
        <v>8</v>
      </c>
      <c r="B52" s="41" t="s">
        <v>69</v>
      </c>
      <c r="C52" s="25" t="s">
        <v>35</v>
      </c>
      <c r="D52" s="26">
        <f t="shared" si="5"/>
        <v>13683</v>
      </c>
      <c r="E52" s="27">
        <f t="shared" si="6"/>
        <v>0</v>
      </c>
      <c r="F52" s="27">
        <f t="shared" si="7"/>
        <v>13683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8864</v>
      </c>
      <c r="O52" s="26"/>
      <c r="P52" s="27">
        <f>'Прил.12 согаз'!P52+'Прил.12 альфа'!P52</f>
        <v>4819</v>
      </c>
      <c r="S52" s="23"/>
      <c r="T52" s="23"/>
    </row>
    <row r="53" spans="1:20" s="22" customFormat="1" ht="16.5" customHeight="1">
      <c r="A53" s="24">
        <v>9</v>
      </c>
      <c r="B53" s="41" t="s">
        <v>70</v>
      </c>
      <c r="C53" s="25" t="s">
        <v>36</v>
      </c>
      <c r="D53" s="26">
        <f t="shared" si="5"/>
        <v>20994</v>
      </c>
      <c r="E53" s="27">
        <f t="shared" si="6"/>
        <v>0</v>
      </c>
      <c r="F53" s="27">
        <f t="shared" si="7"/>
        <v>20994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14956</v>
      </c>
      <c r="O53" s="26"/>
      <c r="P53" s="27">
        <f>'Прил.12 согаз'!P53+'Прил.12 альфа'!P53</f>
        <v>6038</v>
      </c>
      <c r="S53" s="23"/>
      <c r="T53" s="23"/>
    </row>
    <row r="54" spans="1:20" s="28" customFormat="1" ht="16.5" customHeight="1">
      <c r="A54" s="24">
        <v>10</v>
      </c>
      <c r="B54" s="41" t="s">
        <v>75</v>
      </c>
      <c r="C54" s="25" t="s">
        <v>41</v>
      </c>
      <c r="D54" s="26">
        <f t="shared" si="5"/>
        <v>5272</v>
      </c>
      <c r="E54" s="27">
        <f t="shared" si="6"/>
        <v>0</v>
      </c>
      <c r="F54" s="27">
        <f t="shared" si="7"/>
        <v>5272</v>
      </c>
      <c r="G54" s="27"/>
      <c r="H54" s="27"/>
      <c r="I54" s="27"/>
      <c r="J54" s="27"/>
      <c r="K54" s="27"/>
      <c r="L54" s="27"/>
      <c r="M54" s="27"/>
      <c r="N54" s="27">
        <f>'Прил.12 согаз'!N54+'Прил.12 альфа'!N54</f>
        <v>3053</v>
      </c>
      <c r="O54" s="27"/>
      <c r="P54" s="27">
        <f>'Прил.12 согаз'!P54+'Прил.12 альфа'!P54</f>
        <v>2219</v>
      </c>
      <c r="S54" s="29"/>
      <c r="T54" s="29"/>
    </row>
    <row r="55" spans="1:20" s="28" customFormat="1" ht="16.5" customHeight="1">
      <c r="A55" s="24">
        <v>11</v>
      </c>
      <c r="B55" s="41" t="s">
        <v>76</v>
      </c>
      <c r="C55" s="25" t="s">
        <v>42</v>
      </c>
      <c r="D55" s="26">
        <f t="shared" si="5"/>
        <v>7412</v>
      </c>
      <c r="E55" s="27">
        <f t="shared" si="6"/>
        <v>0</v>
      </c>
      <c r="F55" s="27">
        <f t="shared" si="7"/>
        <v>7412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4302</v>
      </c>
      <c r="O55" s="27"/>
      <c r="P55" s="27">
        <f>'Прил.12 согаз'!P55+'Прил.12 альфа'!P55</f>
        <v>3110</v>
      </c>
      <c r="S55" s="29"/>
      <c r="T55" s="29"/>
    </row>
    <row r="56" spans="1:20" s="28" customFormat="1" ht="16.5" customHeight="1">
      <c r="A56" s="24">
        <v>12</v>
      </c>
      <c r="B56" s="41" t="s">
        <v>77</v>
      </c>
      <c r="C56" s="25" t="s">
        <v>43</v>
      </c>
      <c r="D56" s="26">
        <f t="shared" si="5"/>
        <v>18420</v>
      </c>
      <c r="E56" s="27">
        <f t="shared" si="6"/>
        <v>0</v>
      </c>
      <c r="F56" s="27">
        <f t="shared" si="7"/>
        <v>18420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13632</v>
      </c>
      <c r="O56" s="27"/>
      <c r="P56" s="27">
        <f>'Прил.12 согаз'!P56+'Прил.12 альфа'!P56</f>
        <v>4788</v>
      </c>
      <c r="S56" s="29"/>
      <c r="T56" s="29"/>
    </row>
    <row r="57" spans="1:20" s="22" customFormat="1" ht="16.5" customHeight="1">
      <c r="A57" s="24">
        <v>13</v>
      </c>
      <c r="B57" s="41" t="s">
        <v>78</v>
      </c>
      <c r="C57" s="25" t="s">
        <v>44</v>
      </c>
      <c r="D57" s="26">
        <f t="shared" si="5"/>
        <v>3965</v>
      </c>
      <c r="E57" s="27">
        <f t="shared" si="6"/>
        <v>0</v>
      </c>
      <c r="F57" s="27">
        <f t="shared" si="7"/>
        <v>3965</v>
      </c>
      <c r="G57" s="26"/>
      <c r="H57" s="26"/>
      <c r="I57" s="26"/>
      <c r="J57" s="26"/>
      <c r="K57" s="26"/>
      <c r="L57" s="26"/>
      <c r="M57" s="26"/>
      <c r="N57" s="27">
        <f>'Прил.12 согаз'!N57+'Прил.12 альфа'!N57</f>
        <v>2086</v>
      </c>
      <c r="O57" s="26"/>
      <c r="P57" s="27">
        <f>'Прил.12 согаз'!P57+'Прил.12 альфа'!P57</f>
        <v>1879</v>
      </c>
      <c r="S57" s="23"/>
      <c r="T57" s="23"/>
    </row>
    <row r="58" spans="1:20" s="22" customFormat="1" ht="16.5" customHeight="1">
      <c r="A58" s="24">
        <v>14</v>
      </c>
      <c r="B58" s="41" t="s">
        <v>80</v>
      </c>
      <c r="C58" s="25" t="s">
        <v>133</v>
      </c>
      <c r="D58" s="26">
        <f t="shared" si="5"/>
        <v>2822</v>
      </c>
      <c r="E58" s="27">
        <f t="shared" si="6"/>
        <v>0</v>
      </c>
      <c r="F58" s="27">
        <f t="shared" si="7"/>
        <v>2822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1374</v>
      </c>
      <c r="O58" s="26"/>
      <c r="P58" s="27">
        <f>'Прил.12 согаз'!P58+'Прил.12 альфа'!P58</f>
        <v>1448</v>
      </c>
      <c r="S58" s="23"/>
      <c r="T58" s="23"/>
    </row>
    <row r="59" spans="1:20" s="22" customFormat="1" ht="16.5" customHeight="1">
      <c r="A59" s="24">
        <v>15</v>
      </c>
      <c r="B59" s="41" t="s">
        <v>81</v>
      </c>
      <c r="C59" s="25" t="s">
        <v>132</v>
      </c>
      <c r="D59" s="26">
        <f t="shared" si="5"/>
        <v>2575</v>
      </c>
      <c r="E59" s="27">
        <f t="shared" si="6"/>
        <v>0</v>
      </c>
      <c r="F59" s="27">
        <f t="shared" si="7"/>
        <v>2575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1483</v>
      </c>
      <c r="O59" s="26"/>
      <c r="P59" s="27">
        <f>'Прил.12 согаз'!P59+'Прил.12 альфа'!P59</f>
        <v>1092</v>
      </c>
      <c r="S59" s="23"/>
      <c r="T59" s="23"/>
    </row>
    <row r="60" spans="1:20" s="22" customFormat="1" ht="26.25" customHeight="1">
      <c r="A60" s="19" t="s">
        <v>50</v>
      </c>
      <c r="B60" s="40"/>
      <c r="C60" s="20" t="s">
        <v>51</v>
      </c>
      <c r="D60" s="21">
        <f t="shared" si="5"/>
        <v>718140</v>
      </c>
      <c r="E60" s="21">
        <f t="shared" si="6"/>
        <v>328349</v>
      </c>
      <c r="F60" s="21">
        <f t="shared" si="7"/>
        <v>389791</v>
      </c>
      <c r="G60" s="21">
        <f aca="true" t="shared" si="8" ref="G60:P60">SUM(G61:G80)</f>
        <v>3219</v>
      </c>
      <c r="H60" s="21">
        <f t="shared" si="8"/>
        <v>3138</v>
      </c>
      <c r="I60" s="21">
        <f t="shared" si="8"/>
        <v>17164</v>
      </c>
      <c r="J60" s="21">
        <f t="shared" si="8"/>
        <v>16199</v>
      </c>
      <c r="K60" s="21">
        <f t="shared" si="8"/>
        <v>56738</v>
      </c>
      <c r="L60" s="21">
        <f t="shared" si="8"/>
        <v>53544</v>
      </c>
      <c r="M60" s="21">
        <f t="shared" si="8"/>
        <v>200773</v>
      </c>
      <c r="N60" s="21">
        <f t="shared" si="8"/>
        <v>187547</v>
      </c>
      <c r="O60" s="21">
        <f t="shared" si="8"/>
        <v>50455</v>
      </c>
      <c r="P60" s="21">
        <f t="shared" si="8"/>
        <v>129363</v>
      </c>
      <c r="S60" s="23"/>
      <c r="T60" s="23"/>
    </row>
    <row r="61" spans="1:20" s="22" customFormat="1" ht="16.5" customHeight="1">
      <c r="A61" s="24">
        <v>1</v>
      </c>
      <c r="B61" s="41" t="s">
        <v>62</v>
      </c>
      <c r="C61" s="25" t="s">
        <v>28</v>
      </c>
      <c r="D61" s="26">
        <f t="shared" si="5"/>
        <v>516</v>
      </c>
      <c r="E61" s="27">
        <f t="shared" si="6"/>
        <v>167</v>
      </c>
      <c r="F61" s="27">
        <f t="shared" si="7"/>
        <v>349</v>
      </c>
      <c r="G61" s="26">
        <f>'Прил.12 согаз'!G61+'Прил.12 альфа'!G61</f>
        <v>0</v>
      </c>
      <c r="H61" s="26">
        <f>'Прил.12 согаз'!H61+'Прил.12 альфа'!H61</f>
        <v>0</v>
      </c>
      <c r="I61" s="26">
        <f>'Прил.12 согаз'!I61+'Прил.12 альфа'!I61</f>
        <v>0</v>
      </c>
      <c r="J61" s="26">
        <f>'Прил.12 согаз'!J61+'Прил.12 альфа'!J61</f>
        <v>0</v>
      </c>
      <c r="K61" s="26">
        <f>'Прил.12 согаз'!K61+'Прил.12 альфа'!K61</f>
        <v>0</v>
      </c>
      <c r="L61" s="26">
        <f>'Прил.12 согаз'!L61+'Прил.12 альфа'!L61</f>
        <v>0</v>
      </c>
      <c r="M61" s="26">
        <f>'Прил.12 согаз'!M61+'Прил.12 альфа'!M61</f>
        <v>128</v>
      </c>
      <c r="N61" s="26">
        <f>'Прил.12 согаз'!N61+'Прил.12 альфа'!N61</f>
        <v>265</v>
      </c>
      <c r="O61" s="26">
        <f>'Прил.12 согаз'!O61+'Прил.12 альфа'!O61</f>
        <v>39</v>
      </c>
      <c r="P61" s="26">
        <f>'Прил.12 согаз'!P61+'Прил.12 альфа'!P61</f>
        <v>84</v>
      </c>
      <c r="S61" s="23"/>
      <c r="T61" s="23"/>
    </row>
    <row r="62" spans="1:20" s="22" customFormat="1" ht="16.5" customHeight="1">
      <c r="A62" s="24">
        <v>2</v>
      </c>
      <c r="B62" s="41" t="s">
        <v>63</v>
      </c>
      <c r="C62" s="25" t="s">
        <v>29</v>
      </c>
      <c r="D62" s="26">
        <f t="shared" si="5"/>
        <v>30592</v>
      </c>
      <c r="E62" s="27">
        <f t="shared" si="6"/>
        <v>14256</v>
      </c>
      <c r="F62" s="27">
        <f t="shared" si="7"/>
        <v>16336</v>
      </c>
      <c r="G62" s="26">
        <f>'Прил.12 согаз'!G62+'Прил.12 альфа'!G62</f>
        <v>129</v>
      </c>
      <c r="H62" s="26">
        <f>'Прил.12 согаз'!H62+'Прил.12 альфа'!H62</f>
        <v>117</v>
      </c>
      <c r="I62" s="26">
        <f>'Прил.12 согаз'!I62+'Прил.12 альфа'!I62</f>
        <v>655</v>
      </c>
      <c r="J62" s="26">
        <f>'Прил.12 согаз'!J62+'Прил.12 альфа'!J62</f>
        <v>639</v>
      </c>
      <c r="K62" s="26">
        <f>'Прил.12 согаз'!K62+'Прил.12 альфа'!K62</f>
        <v>2301</v>
      </c>
      <c r="L62" s="26">
        <f>'Прил.12 согаз'!L62+'Прил.12 альфа'!L62</f>
        <v>2179</v>
      </c>
      <c r="M62" s="26">
        <f>'Прил.12 согаз'!M62+'Прил.12 альфа'!M62</f>
        <v>9064</v>
      </c>
      <c r="N62" s="26">
        <f>'Прил.12 согаз'!N62+'Прил.12 альфа'!N62</f>
        <v>7636</v>
      </c>
      <c r="O62" s="26">
        <f>'Прил.12 согаз'!O62+'Прил.12 альфа'!O62</f>
        <v>2107</v>
      </c>
      <c r="P62" s="26">
        <f>'Прил.12 согаз'!P62+'Прил.12 альфа'!P62</f>
        <v>5765</v>
      </c>
      <c r="S62" s="23"/>
      <c r="T62" s="23"/>
    </row>
    <row r="63" spans="1:20" s="22" customFormat="1" ht="16.5" customHeight="1">
      <c r="A63" s="24">
        <v>3</v>
      </c>
      <c r="B63" s="41" t="s">
        <v>64</v>
      </c>
      <c r="C63" s="25" t="s">
        <v>30</v>
      </c>
      <c r="D63" s="26">
        <f t="shared" si="5"/>
        <v>45269</v>
      </c>
      <c r="E63" s="27">
        <f t="shared" si="6"/>
        <v>20121</v>
      </c>
      <c r="F63" s="27">
        <f t="shared" si="7"/>
        <v>25148</v>
      </c>
      <c r="G63" s="26">
        <f>'Прил.12 согаз'!G63+'Прил.12 альфа'!G63</f>
        <v>197</v>
      </c>
      <c r="H63" s="26">
        <f>'Прил.12 согаз'!H63+'Прил.12 альфа'!H63</f>
        <v>195</v>
      </c>
      <c r="I63" s="26">
        <f>'Прил.12 согаз'!I63+'Прил.12 альфа'!I63</f>
        <v>1043</v>
      </c>
      <c r="J63" s="26">
        <f>'Прил.12 согаз'!J63+'Прил.12 альфа'!J63</f>
        <v>1002</v>
      </c>
      <c r="K63" s="26">
        <f>'Прил.12 согаз'!K63+'Прил.12 альфа'!K63</f>
        <v>3846</v>
      </c>
      <c r="L63" s="26">
        <f>'Прил.12 согаз'!L63+'Прил.12 альфа'!L63</f>
        <v>3596</v>
      </c>
      <c r="M63" s="26">
        <f>'Прил.12 согаз'!M63+'Прил.12 альфа'!M63</f>
        <v>11330</v>
      </c>
      <c r="N63" s="26">
        <f>'Прил.12 согаз'!N63+'Прил.12 альфа'!N63</f>
        <v>10750</v>
      </c>
      <c r="O63" s="26">
        <f>'Прил.12 согаз'!O63+'Прил.12 альфа'!O63</f>
        <v>3705</v>
      </c>
      <c r="P63" s="26">
        <f>'Прил.12 согаз'!P63+'Прил.12 альфа'!P63</f>
        <v>9605</v>
      </c>
      <c r="S63" s="23"/>
      <c r="T63" s="23"/>
    </row>
    <row r="64" spans="1:20" s="22" customFormat="1" ht="16.5" customHeight="1">
      <c r="A64" s="24">
        <v>4</v>
      </c>
      <c r="B64" s="41" t="s">
        <v>65</v>
      </c>
      <c r="C64" s="25" t="s">
        <v>31</v>
      </c>
      <c r="D64" s="26">
        <f t="shared" si="5"/>
        <v>45288</v>
      </c>
      <c r="E64" s="27">
        <f t="shared" si="6"/>
        <v>21052</v>
      </c>
      <c r="F64" s="27">
        <f t="shared" si="7"/>
        <v>24236</v>
      </c>
      <c r="G64" s="26">
        <f>'Прил.12 согаз'!G64+'Прил.12 альфа'!G64</f>
        <v>194</v>
      </c>
      <c r="H64" s="26">
        <f>'Прил.12 согаз'!H64+'Прил.12 альфа'!H64</f>
        <v>190</v>
      </c>
      <c r="I64" s="26">
        <f>'Прил.12 согаз'!I64+'Прил.12 альфа'!I64</f>
        <v>1033</v>
      </c>
      <c r="J64" s="26">
        <f>'Прил.12 согаз'!J64+'Прил.12 альфа'!J64</f>
        <v>989</v>
      </c>
      <c r="K64" s="26">
        <f>'Прил.12 согаз'!K64+'Прил.12 альфа'!K64</f>
        <v>3512</v>
      </c>
      <c r="L64" s="26">
        <f>'Прил.12 согаз'!L64+'Прил.12 альфа'!L64</f>
        <v>3400</v>
      </c>
      <c r="M64" s="26">
        <f>'Прил.12 согаз'!M64+'Прил.12 альфа'!M64</f>
        <v>13176</v>
      </c>
      <c r="N64" s="26">
        <f>'Прил.12 согаз'!N64+'Прил.12 альфа'!N64</f>
        <v>11783</v>
      </c>
      <c r="O64" s="26">
        <f>'Прил.12 согаз'!O64+'Прил.12 альфа'!O64</f>
        <v>3137</v>
      </c>
      <c r="P64" s="26">
        <f>'Прил.12 согаз'!P64+'Прил.12 альфа'!P64</f>
        <v>7874</v>
      </c>
      <c r="S64" s="23"/>
      <c r="T64" s="23"/>
    </row>
    <row r="65" spans="1:20" s="22" customFormat="1" ht="16.5" customHeight="1">
      <c r="A65" s="24">
        <v>5</v>
      </c>
      <c r="B65" s="41" t="s">
        <v>66</v>
      </c>
      <c r="C65" s="25" t="s">
        <v>32</v>
      </c>
      <c r="D65" s="26">
        <f t="shared" si="5"/>
        <v>10290</v>
      </c>
      <c r="E65" s="27">
        <f t="shared" si="6"/>
        <v>4927</v>
      </c>
      <c r="F65" s="27">
        <f t="shared" si="7"/>
        <v>5363</v>
      </c>
      <c r="G65" s="26">
        <f>'Прил.12 согаз'!G65+'Прил.12 альфа'!G65</f>
        <v>33</v>
      </c>
      <c r="H65" s="26">
        <f>'Прил.12 согаз'!H65+'Прил.12 альфа'!H65</f>
        <v>34</v>
      </c>
      <c r="I65" s="26">
        <f>'Прил.12 согаз'!I65+'Прил.12 альфа'!I65</f>
        <v>212</v>
      </c>
      <c r="J65" s="26">
        <f>'Прил.12 согаз'!J65+'Прил.12 альфа'!J65</f>
        <v>193</v>
      </c>
      <c r="K65" s="26">
        <f>'Прил.12 согаз'!K65+'Прил.12 альфа'!K65</f>
        <v>782</v>
      </c>
      <c r="L65" s="26">
        <f>'Прил.12 согаз'!L65+'Прил.12 альфа'!L65</f>
        <v>747</v>
      </c>
      <c r="M65" s="26">
        <f>'Прил.12 согаз'!M65+'Прил.12 альфа'!M65</f>
        <v>3065</v>
      </c>
      <c r="N65" s="26">
        <f>'Прил.12 согаз'!N65+'Прил.12 альфа'!N65</f>
        <v>2346</v>
      </c>
      <c r="O65" s="26">
        <f>'Прил.12 согаз'!O65+'Прил.12 альфа'!O65</f>
        <v>835</v>
      </c>
      <c r="P65" s="26">
        <f>'Прил.12 согаз'!P65+'Прил.12 альфа'!P65</f>
        <v>2043</v>
      </c>
      <c r="S65" s="23"/>
      <c r="T65" s="23"/>
    </row>
    <row r="66" spans="1:20" s="22" customFormat="1" ht="16.5" customHeight="1">
      <c r="A66" s="24">
        <v>6</v>
      </c>
      <c r="B66" s="41" t="s">
        <v>67</v>
      </c>
      <c r="C66" s="25" t="s">
        <v>33</v>
      </c>
      <c r="D66" s="26">
        <f t="shared" si="5"/>
        <v>18935</v>
      </c>
      <c r="E66" s="27">
        <f t="shared" si="6"/>
        <v>8836</v>
      </c>
      <c r="F66" s="27">
        <f t="shared" si="7"/>
        <v>10099</v>
      </c>
      <c r="G66" s="26">
        <f>'Прил.12 согаз'!G66+'Прил.12 альфа'!G66</f>
        <v>72</v>
      </c>
      <c r="H66" s="26">
        <f>'Прил.12 согаз'!H66+'Прил.12 альфа'!H66</f>
        <v>56</v>
      </c>
      <c r="I66" s="26">
        <f>'Прил.12 согаз'!I66+'Прил.12 альфа'!I66</f>
        <v>399</v>
      </c>
      <c r="J66" s="26">
        <f>'Прил.12 согаз'!J66+'Прил.12 альфа'!J66</f>
        <v>380</v>
      </c>
      <c r="K66" s="26">
        <f>'Прил.12 согаз'!K66+'Прил.12 альфа'!K66</f>
        <v>1426</v>
      </c>
      <c r="L66" s="26">
        <f>'Прил.12 согаз'!L66+'Прил.12 альфа'!L66</f>
        <v>1350</v>
      </c>
      <c r="M66" s="26">
        <f>'Прил.12 согаз'!M66+'Прил.12 альфа'!M66</f>
        <v>5431</v>
      </c>
      <c r="N66" s="26">
        <f>'Прил.12 согаз'!N66+'Прил.12 альфа'!N66</f>
        <v>4521</v>
      </c>
      <c r="O66" s="26">
        <f>'Прил.12 согаз'!O66+'Прил.12 альфа'!O66</f>
        <v>1508</v>
      </c>
      <c r="P66" s="26">
        <f>'Прил.12 согаз'!P66+'Прил.12 альфа'!P66</f>
        <v>3792</v>
      </c>
      <c r="S66" s="23"/>
      <c r="T66" s="23"/>
    </row>
    <row r="67" spans="1:20" s="22" customFormat="1" ht="16.5" customHeight="1">
      <c r="A67" s="24">
        <v>7</v>
      </c>
      <c r="B67" s="41" t="s">
        <v>69</v>
      </c>
      <c r="C67" s="25" t="s">
        <v>35</v>
      </c>
      <c r="D67" s="26">
        <f t="shared" si="5"/>
        <v>32446</v>
      </c>
      <c r="E67" s="27">
        <f t="shared" si="6"/>
        <v>14842</v>
      </c>
      <c r="F67" s="27">
        <f t="shared" si="7"/>
        <v>17604</v>
      </c>
      <c r="G67" s="26">
        <f>'Прил.12 согаз'!G67+'Прил.12 альфа'!G67</f>
        <v>174</v>
      </c>
      <c r="H67" s="26">
        <f>'Прил.12 согаз'!H67+'Прил.12 альфа'!H67</f>
        <v>211</v>
      </c>
      <c r="I67" s="26">
        <f>'Прил.12 согаз'!I67+'Прил.12 альфа'!I67</f>
        <v>925</v>
      </c>
      <c r="J67" s="26">
        <f>'Прил.12 согаз'!J67+'Прил.12 альфа'!J67</f>
        <v>927</v>
      </c>
      <c r="K67" s="26">
        <f>'Прил.12 согаз'!K67+'Прил.12 альфа'!K67</f>
        <v>2902</v>
      </c>
      <c r="L67" s="26">
        <f>'Прил.12 согаз'!L67+'Прил.12 альфа'!L67</f>
        <v>2745</v>
      </c>
      <c r="M67" s="26">
        <f>'Прил.12 согаз'!M67+'Прил.12 альфа'!M67</f>
        <v>9138</v>
      </c>
      <c r="N67" s="26">
        <f>'Прил.12 согаз'!N67+'Прил.12 альфа'!N67</f>
        <v>8912</v>
      </c>
      <c r="O67" s="26">
        <f>'Прил.12 согаз'!O67+'Прил.12 альфа'!O67</f>
        <v>1703</v>
      </c>
      <c r="P67" s="26">
        <f>'Прил.12 согаз'!P67+'Прил.12 альфа'!P67</f>
        <v>4809</v>
      </c>
      <c r="S67" s="23"/>
      <c r="T67" s="23"/>
    </row>
    <row r="68" spans="1:20" s="22" customFormat="1" ht="16.5" customHeight="1">
      <c r="A68" s="24">
        <v>10</v>
      </c>
      <c r="B68" s="41" t="s">
        <v>130</v>
      </c>
      <c r="C68" s="25" t="s">
        <v>129</v>
      </c>
      <c r="D68" s="26">
        <f t="shared" si="5"/>
        <v>39938</v>
      </c>
      <c r="E68" s="27">
        <f t="shared" si="6"/>
        <v>17198</v>
      </c>
      <c r="F68" s="27">
        <f t="shared" si="7"/>
        <v>22740</v>
      </c>
      <c r="G68" s="26">
        <f>'Прил.12 согаз'!G68+'Прил.12 альфа'!G68</f>
        <v>0</v>
      </c>
      <c r="H68" s="26">
        <f>'Прил.12 согаз'!H68+'Прил.12 альфа'!H68</f>
        <v>0</v>
      </c>
      <c r="I68" s="26">
        <f>'Прил.12 согаз'!I68+'Прил.12 альфа'!I68</f>
        <v>0</v>
      </c>
      <c r="J68" s="26">
        <f>'Прил.12 согаз'!J68+'Прил.12 альфа'!J68</f>
        <v>0</v>
      </c>
      <c r="K68" s="26">
        <f>'Прил.12 согаз'!K68+'Прил.12 альфа'!K68</f>
        <v>0</v>
      </c>
      <c r="L68" s="26">
        <f>'Прил.12 согаз'!L68+'Прил.12 альфа'!L68</f>
        <v>0</v>
      </c>
      <c r="M68" s="26">
        <f>'Прил.12 согаз'!M68+'Прил.12 альфа'!M68</f>
        <v>13788</v>
      </c>
      <c r="N68" s="26">
        <f>'Прил.12 согаз'!N68+'Прил.12 альфа'!N68</f>
        <v>13319</v>
      </c>
      <c r="O68" s="26">
        <f>'Прил.12 согаз'!O68+'Прил.12 альфа'!O68</f>
        <v>3410</v>
      </c>
      <c r="P68" s="26">
        <f>'Прил.12 согаз'!P68+'Прил.12 альфа'!P68</f>
        <v>9421</v>
      </c>
      <c r="S68" s="23"/>
      <c r="T68" s="23"/>
    </row>
    <row r="69" spans="1:20" s="22" customFormat="1" ht="16.5" customHeight="1">
      <c r="A69" s="24">
        <v>11</v>
      </c>
      <c r="B69" s="41" t="s">
        <v>84</v>
      </c>
      <c r="C69" s="25" t="s">
        <v>52</v>
      </c>
      <c r="D69" s="26">
        <f t="shared" si="5"/>
        <v>285051</v>
      </c>
      <c r="E69" s="27">
        <f t="shared" si="6"/>
        <v>130152</v>
      </c>
      <c r="F69" s="27">
        <f t="shared" si="7"/>
        <v>154899</v>
      </c>
      <c r="G69" s="26">
        <f>'Прил.12 согаз'!G69+'Прил.12 альфа'!G69</f>
        <v>1511</v>
      </c>
      <c r="H69" s="26">
        <f>'Прил.12 согаз'!H69+'Прил.12 альфа'!H69</f>
        <v>1512</v>
      </c>
      <c r="I69" s="26">
        <f>'Прил.12 согаз'!I69+'Прил.12 альфа'!I69</f>
        <v>8085</v>
      </c>
      <c r="J69" s="26">
        <f>'Прил.12 согаз'!J69+'Прил.12 альфа'!J69</f>
        <v>7775</v>
      </c>
      <c r="K69" s="26">
        <f>'Прил.12 согаз'!K69+'Прил.12 альфа'!K69</f>
        <v>25683</v>
      </c>
      <c r="L69" s="26">
        <f>'Прил.12 согаз'!L69+'Прил.12 альфа'!L69</f>
        <v>24116</v>
      </c>
      <c r="M69" s="26">
        <f>'Прил.12 согаз'!M69+'Прил.12 альфа'!M69</f>
        <v>75575</v>
      </c>
      <c r="N69" s="26">
        <f>'Прил.12 согаз'!N69+'Прил.12 альфа'!N69</f>
        <v>72438</v>
      </c>
      <c r="O69" s="26">
        <f>'Прил.12 согаз'!O69+'Прил.12 альфа'!O69</f>
        <v>19298</v>
      </c>
      <c r="P69" s="26">
        <f>'Прил.12 согаз'!P69+'Прил.12 альфа'!P69</f>
        <v>49058</v>
      </c>
      <c r="S69" s="23"/>
      <c r="T69" s="23"/>
    </row>
    <row r="70" spans="1:20" s="22" customFormat="1" ht="16.5" customHeight="1">
      <c r="A70" s="24">
        <v>12</v>
      </c>
      <c r="B70" s="41" t="s">
        <v>85</v>
      </c>
      <c r="C70" s="30" t="s">
        <v>53</v>
      </c>
      <c r="D70" s="26">
        <f t="shared" si="5"/>
        <v>49674</v>
      </c>
      <c r="E70" s="27">
        <f t="shared" si="6"/>
        <v>23295</v>
      </c>
      <c r="F70" s="27">
        <f t="shared" si="7"/>
        <v>26379</v>
      </c>
      <c r="G70" s="26">
        <f>'Прил.12 согаз'!G70+'Прил.12 альфа'!G70</f>
        <v>219</v>
      </c>
      <c r="H70" s="26">
        <f>'Прил.12 согаз'!H70+'Прил.12 альфа'!H70</f>
        <v>195</v>
      </c>
      <c r="I70" s="26">
        <f>'Прил.12 согаз'!I70+'Прил.12 альфа'!I70</f>
        <v>1173</v>
      </c>
      <c r="J70" s="26">
        <f>'Прил.12 согаз'!J70+'Прил.12 альфа'!J70</f>
        <v>1050</v>
      </c>
      <c r="K70" s="26">
        <f>'Прил.12 согаз'!K70+'Прил.12 альфа'!K70</f>
        <v>4102</v>
      </c>
      <c r="L70" s="26">
        <f>'Прил.12 согаз'!L70+'Прил.12 альфа'!L70</f>
        <v>3915</v>
      </c>
      <c r="M70" s="26">
        <f>'Прил.12 согаз'!M70+'Прил.12 альфа'!M70</f>
        <v>14284</v>
      </c>
      <c r="N70" s="26">
        <f>'Прил.12 согаз'!N70+'Прил.12 альфа'!N70</f>
        <v>12011</v>
      </c>
      <c r="O70" s="26">
        <f>'Прил.12 согаз'!O70+'Прил.12 альфа'!O70</f>
        <v>3517</v>
      </c>
      <c r="P70" s="26">
        <f>'Прил.12 согаз'!P70+'Прил.12 альфа'!P70</f>
        <v>9208</v>
      </c>
      <c r="S70" s="23"/>
      <c r="T70" s="23"/>
    </row>
    <row r="71" spans="1:20" s="22" customFormat="1" ht="16.5" customHeight="1">
      <c r="A71" s="24">
        <v>13</v>
      </c>
      <c r="B71" s="41" t="s">
        <v>86</v>
      </c>
      <c r="C71" s="25" t="s">
        <v>54</v>
      </c>
      <c r="D71" s="26">
        <f t="shared" si="5"/>
        <v>45158</v>
      </c>
      <c r="E71" s="27">
        <f t="shared" si="6"/>
        <v>20580</v>
      </c>
      <c r="F71" s="27">
        <f t="shared" si="7"/>
        <v>24578</v>
      </c>
      <c r="G71" s="26">
        <f>'Прил.12 согаз'!G71+'Прил.12 альфа'!G71</f>
        <v>190</v>
      </c>
      <c r="H71" s="26">
        <f>'Прил.12 согаз'!H71+'Прил.12 альфа'!H71</f>
        <v>157</v>
      </c>
      <c r="I71" s="26">
        <f>'Прил.12 согаз'!I71+'Прил.12 альфа'!I71</f>
        <v>961</v>
      </c>
      <c r="J71" s="26">
        <f>'Прил.12 согаз'!J71+'Прил.12 альфа'!J71</f>
        <v>894</v>
      </c>
      <c r="K71" s="26">
        <f>'Прил.12 согаз'!K71+'Прил.12 альфа'!K71</f>
        <v>3598</v>
      </c>
      <c r="L71" s="26">
        <f>'Прил.12 согаз'!L71+'Прил.12 альфа'!L71</f>
        <v>3334</v>
      </c>
      <c r="M71" s="26">
        <f>'Прил.12 согаз'!M71+'Прил.12 альфа'!M71</f>
        <v>12575</v>
      </c>
      <c r="N71" s="26">
        <f>'Прил.12 согаз'!N71+'Прил.12 альфа'!N71</f>
        <v>11300</v>
      </c>
      <c r="O71" s="26">
        <f>'Прил.12 согаз'!O71+'Прил.12 альфа'!O71</f>
        <v>3256</v>
      </c>
      <c r="P71" s="26">
        <f>'Прил.12 согаз'!P71+'Прил.12 альфа'!P71</f>
        <v>8893</v>
      </c>
      <c r="S71" s="23"/>
      <c r="T71" s="23"/>
    </row>
    <row r="72" spans="1:20" s="22" customFormat="1" ht="16.5" customHeight="1">
      <c r="A72" s="24">
        <v>14</v>
      </c>
      <c r="B72" s="41" t="s">
        <v>87</v>
      </c>
      <c r="C72" s="25" t="s">
        <v>55</v>
      </c>
      <c r="D72" s="26">
        <f t="shared" si="5"/>
        <v>27367</v>
      </c>
      <c r="E72" s="27">
        <f t="shared" si="6"/>
        <v>12319</v>
      </c>
      <c r="F72" s="27">
        <f t="shared" si="7"/>
        <v>15048</v>
      </c>
      <c r="G72" s="26">
        <f>'Прил.12 согаз'!G72+'Прил.12 альфа'!G72</f>
        <v>144</v>
      </c>
      <c r="H72" s="26">
        <f>'Прил.12 согаз'!H72+'Прил.12 альфа'!H72</f>
        <v>126</v>
      </c>
      <c r="I72" s="26">
        <f>'Прил.12 согаз'!I72+'Прил.12 альфа'!I72</f>
        <v>648</v>
      </c>
      <c r="J72" s="26">
        <f>'Прил.12 согаз'!J72+'Прил.12 альфа'!J72</f>
        <v>545</v>
      </c>
      <c r="K72" s="26">
        <f>'Прил.12 согаз'!K72+'Прил.12 альфа'!K72</f>
        <v>2342</v>
      </c>
      <c r="L72" s="26">
        <f>'Прил.12 согаз'!L72+'Прил.12 альфа'!L72</f>
        <v>2278</v>
      </c>
      <c r="M72" s="26">
        <f>'Прил.12 согаз'!M72+'Прил.12 альфа'!M72</f>
        <v>7442</v>
      </c>
      <c r="N72" s="26">
        <f>'Прил.12 согаз'!N72+'Прил.12 альфа'!N72</f>
        <v>7242</v>
      </c>
      <c r="O72" s="26">
        <f>'Прил.12 согаз'!O72+'Прил.12 альфа'!O72</f>
        <v>1743</v>
      </c>
      <c r="P72" s="26">
        <f>'Прил.12 согаз'!P72+'Прил.12 альфа'!P72</f>
        <v>4857</v>
      </c>
      <c r="S72" s="23"/>
      <c r="T72" s="23"/>
    </row>
    <row r="73" spans="1:20" s="22" customFormat="1" ht="16.5" customHeight="1">
      <c r="A73" s="24">
        <v>15</v>
      </c>
      <c r="B73" s="41" t="s">
        <v>75</v>
      </c>
      <c r="C73" s="25" t="s">
        <v>41</v>
      </c>
      <c r="D73" s="26">
        <f t="shared" si="5"/>
        <v>6891</v>
      </c>
      <c r="E73" s="27">
        <f t="shared" si="6"/>
        <v>3643</v>
      </c>
      <c r="F73" s="27">
        <f t="shared" si="7"/>
        <v>3248</v>
      </c>
      <c r="G73" s="26">
        <f>'Прил.12 согаз'!G73+'Прил.12 альфа'!G73</f>
        <v>0</v>
      </c>
      <c r="H73" s="26">
        <f>'Прил.12 согаз'!H73+'Прил.12 альфа'!H73</f>
        <v>0</v>
      </c>
      <c r="I73" s="26">
        <f>'Прил.12 согаз'!I73+'Прил.12 альфа'!I73</f>
        <v>0</v>
      </c>
      <c r="J73" s="26">
        <f>'Прил.12 согаз'!J73+'Прил.12 альфа'!J73</f>
        <v>0</v>
      </c>
      <c r="K73" s="26">
        <f>'Прил.12 согаз'!K73+'Прил.12 альфа'!K73</f>
        <v>0</v>
      </c>
      <c r="L73" s="26">
        <f>'Прил.12 согаз'!L73+'Прил.12 альфа'!L73</f>
        <v>0</v>
      </c>
      <c r="M73" s="26">
        <f>'Прил.12 согаз'!M73+'Прил.12 альфа'!M73</f>
        <v>2500</v>
      </c>
      <c r="N73" s="26">
        <f>'Прил.12 согаз'!N73+'Прил.12 альфа'!N73</f>
        <v>1642</v>
      </c>
      <c r="O73" s="26">
        <f>'Прил.12 согаз'!O73+'Прил.12 альфа'!O73</f>
        <v>1143</v>
      </c>
      <c r="P73" s="26">
        <f>'Прил.12 согаз'!P73+'Прил.12 альфа'!P73</f>
        <v>1606</v>
      </c>
      <c r="S73" s="23"/>
      <c r="T73" s="23"/>
    </row>
    <row r="74" spans="1:20" s="22" customFormat="1" ht="16.5" customHeight="1">
      <c r="A74" s="24">
        <v>16</v>
      </c>
      <c r="B74" s="41" t="s">
        <v>76</v>
      </c>
      <c r="C74" s="25" t="s">
        <v>42</v>
      </c>
      <c r="D74" s="26">
        <f aca="true" t="shared" si="9" ref="D74:D92">E74+F74</f>
        <v>17204</v>
      </c>
      <c r="E74" s="27">
        <f aca="true" t="shared" si="10" ref="E74:E92">G74+I74+K74+M74+O74</f>
        <v>8093</v>
      </c>
      <c r="F74" s="27">
        <f aca="true" t="shared" si="11" ref="F74:F92">H74+J74+L74+N74+P74</f>
        <v>9111</v>
      </c>
      <c r="G74" s="26">
        <f>'Прил.12 согаз'!G74+'Прил.12 альфа'!G74</f>
        <v>60</v>
      </c>
      <c r="H74" s="26">
        <f>'Прил.12 согаз'!H74+'Прил.12 альфа'!H74</f>
        <v>59</v>
      </c>
      <c r="I74" s="26">
        <f>'Прил.12 согаз'!I74+'Прил.12 альфа'!I74</f>
        <v>430</v>
      </c>
      <c r="J74" s="26">
        <f>'Прил.12 согаз'!J74+'Прил.12 альфа'!J74</f>
        <v>345</v>
      </c>
      <c r="K74" s="26">
        <f>'Прил.12 согаз'!K74+'Прил.12 альфа'!K74</f>
        <v>1385</v>
      </c>
      <c r="L74" s="26">
        <f>'Прил.12 согаз'!L74+'Прил.12 альфа'!L74</f>
        <v>1286</v>
      </c>
      <c r="M74" s="26">
        <f>'Прил.12 согаз'!M74+'Прил.12 альфа'!M74</f>
        <v>4971</v>
      </c>
      <c r="N74" s="26">
        <f>'Прил.12 согаз'!N74+'Прил.12 альфа'!N74</f>
        <v>4309</v>
      </c>
      <c r="O74" s="26">
        <f>'Прил.12 согаз'!O74+'Прил.12 альфа'!O74</f>
        <v>1247</v>
      </c>
      <c r="P74" s="26">
        <f>'Прил.12 согаз'!P74+'Прил.12 альфа'!P74</f>
        <v>3112</v>
      </c>
      <c r="S74" s="23"/>
      <c r="T74" s="23"/>
    </row>
    <row r="75" spans="1:20" s="22" customFormat="1" ht="16.5" customHeight="1">
      <c r="A75" s="24">
        <v>17</v>
      </c>
      <c r="B75" s="41" t="s">
        <v>77</v>
      </c>
      <c r="C75" s="25" t="s">
        <v>43</v>
      </c>
      <c r="D75" s="26">
        <f t="shared" si="9"/>
        <v>44664</v>
      </c>
      <c r="E75" s="27">
        <f t="shared" si="10"/>
        <v>19835</v>
      </c>
      <c r="F75" s="27">
        <f t="shared" si="11"/>
        <v>24829</v>
      </c>
      <c r="G75" s="26">
        <f>'Прил.12 согаз'!G75+'Прил.12 альфа'!G75</f>
        <v>296</v>
      </c>
      <c r="H75" s="26">
        <f>'Прил.12 согаз'!H75+'Прил.12 альфа'!H75</f>
        <v>286</v>
      </c>
      <c r="I75" s="26">
        <f>'Прил.12 согаз'!I75+'Прил.12 альфа'!I75</f>
        <v>1600</v>
      </c>
      <c r="J75" s="26">
        <f>'Прил.12 согаз'!J75+'Прил.12 альфа'!J75</f>
        <v>1460</v>
      </c>
      <c r="K75" s="26">
        <f>'Прил.12 согаз'!K75+'Прил.12 альфа'!K75</f>
        <v>4859</v>
      </c>
      <c r="L75" s="26">
        <f>'Прил.12 согаз'!L75+'Прил.12 альфа'!L75</f>
        <v>4598</v>
      </c>
      <c r="M75" s="26">
        <f>'Прил.12 согаз'!M75+'Прил.12 альфа'!M75</f>
        <v>11192</v>
      </c>
      <c r="N75" s="26">
        <f>'Прил.12 согаз'!N75+'Прил.12 альфа'!N75</f>
        <v>13713</v>
      </c>
      <c r="O75" s="26">
        <f>'Прил.12 согаз'!O75+'Прил.12 альфа'!O75</f>
        <v>1888</v>
      </c>
      <c r="P75" s="26">
        <f>'Прил.12 согаз'!P75+'Прил.12 альфа'!P75</f>
        <v>4772</v>
      </c>
      <c r="S75" s="23"/>
      <c r="T75" s="23"/>
    </row>
    <row r="76" spans="1:20" s="22" customFormat="1" ht="16.5" customHeight="1">
      <c r="A76" s="24">
        <v>18</v>
      </c>
      <c r="B76" s="41" t="s">
        <v>78</v>
      </c>
      <c r="C76" s="25" t="s">
        <v>44</v>
      </c>
      <c r="D76" s="26">
        <f t="shared" si="9"/>
        <v>6369</v>
      </c>
      <c r="E76" s="27">
        <f t="shared" si="10"/>
        <v>2357</v>
      </c>
      <c r="F76" s="27">
        <f t="shared" si="11"/>
        <v>4012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1698</v>
      </c>
      <c r="N76" s="26">
        <f>'Прил.12 согаз'!N76+'Прил.12 альфа'!N76</f>
        <v>2105</v>
      </c>
      <c r="O76" s="26">
        <f>'Прил.12 согаз'!O76+'Прил.12 альфа'!O76</f>
        <v>659</v>
      </c>
      <c r="P76" s="26">
        <f>'Прил.12 согаз'!P76+'Прил.12 альфа'!P76</f>
        <v>1907</v>
      </c>
      <c r="S76" s="23"/>
      <c r="T76" s="23"/>
    </row>
    <row r="77" spans="1:20" s="22" customFormat="1" ht="16.5" customHeight="1">
      <c r="A77" s="24">
        <v>19</v>
      </c>
      <c r="B77" s="41" t="s">
        <v>79</v>
      </c>
      <c r="C77" s="25" t="s">
        <v>45</v>
      </c>
      <c r="D77" s="26">
        <f t="shared" si="9"/>
        <v>1172</v>
      </c>
      <c r="E77" s="27">
        <f t="shared" si="10"/>
        <v>694</v>
      </c>
      <c r="F77" s="27">
        <f t="shared" si="11"/>
        <v>478</v>
      </c>
      <c r="G77" s="26">
        <f>'Прил.12 согаз'!G77+'Прил.12 альфа'!G77</f>
        <v>0</v>
      </c>
      <c r="H77" s="26">
        <f>'Прил.12 согаз'!H77+'Прил.12 альфа'!H77</f>
        <v>0</v>
      </c>
      <c r="I77" s="26">
        <f>'Прил.12 согаз'!I77+'Прил.12 альфа'!I77</f>
        <v>0</v>
      </c>
      <c r="J77" s="26">
        <f>'Прил.12 согаз'!J77+'Прил.12 альфа'!J77</f>
        <v>0</v>
      </c>
      <c r="K77" s="26">
        <f>'Прил.12 согаз'!K77+'Прил.12 альфа'!K77</f>
        <v>0</v>
      </c>
      <c r="L77" s="26">
        <f>'Прил.12 согаз'!L77+'Прил.12 альфа'!L77</f>
        <v>0</v>
      </c>
      <c r="M77" s="26">
        <f>'Прил.12 согаз'!M77+'Прил.12 альфа'!M77</f>
        <v>512</v>
      </c>
      <c r="N77" s="26">
        <f>'Прил.12 согаз'!N77+'Прил.12 альфа'!N77</f>
        <v>290</v>
      </c>
      <c r="O77" s="26">
        <f>'Прил.12 согаз'!O77+'Прил.12 альфа'!O77</f>
        <v>182</v>
      </c>
      <c r="P77" s="26">
        <f>'Прил.12 согаз'!P77+'Прил.12 альфа'!P77</f>
        <v>188</v>
      </c>
      <c r="S77" s="23"/>
      <c r="T77" s="23"/>
    </row>
    <row r="78" spans="1:16" s="33" customFormat="1" ht="16.5" customHeight="1">
      <c r="A78" s="24">
        <v>20</v>
      </c>
      <c r="B78" s="41" t="s">
        <v>80</v>
      </c>
      <c r="C78" s="25" t="s">
        <v>133</v>
      </c>
      <c r="D78" s="26">
        <f t="shared" si="9"/>
        <v>5124</v>
      </c>
      <c r="E78" s="27">
        <f t="shared" si="10"/>
        <v>2406</v>
      </c>
      <c r="F78" s="27">
        <f t="shared" si="11"/>
        <v>2718</v>
      </c>
      <c r="G78" s="26">
        <f>'Прил.12 согаз'!G78+'Прил.12 альфа'!G78</f>
        <v>0</v>
      </c>
      <c r="H78" s="26">
        <f>'Прил.12 согаз'!H78+'Прил.12 альфа'!H78</f>
        <v>0</v>
      </c>
      <c r="I78" s="26">
        <f>'Прил.12 согаз'!I78+'Прил.12 альфа'!I78</f>
        <v>0</v>
      </c>
      <c r="J78" s="26">
        <f>'Прил.12 согаз'!J78+'Прил.12 альфа'!J78</f>
        <v>0</v>
      </c>
      <c r="K78" s="26">
        <f>'Прил.12 согаз'!K78+'Прил.12 альфа'!K78</f>
        <v>0</v>
      </c>
      <c r="L78" s="26">
        <f>'Прил.12 согаз'!L78+'Прил.12 альфа'!L78</f>
        <v>0</v>
      </c>
      <c r="M78" s="26">
        <f>'Прил.12 согаз'!M78+'Прил.12 альфа'!M78</f>
        <v>1974</v>
      </c>
      <c r="N78" s="26">
        <f>'Прил.12 согаз'!N78+'Прил.12 альфа'!N78</f>
        <v>1453</v>
      </c>
      <c r="O78" s="26">
        <f>'Прил.12 согаз'!O78+'Прил.12 альфа'!O78</f>
        <v>432</v>
      </c>
      <c r="P78" s="26">
        <f>'Прил.12 согаз'!P78+'Прил.12 альфа'!P78</f>
        <v>1265</v>
      </c>
    </row>
    <row r="79" spans="1:16" s="33" customFormat="1" ht="16.5" customHeight="1">
      <c r="A79" s="24">
        <v>21</v>
      </c>
      <c r="B79" s="41" t="s">
        <v>81</v>
      </c>
      <c r="C79" s="25" t="s">
        <v>132</v>
      </c>
      <c r="D79" s="26">
        <f t="shared" si="9"/>
        <v>6192</v>
      </c>
      <c r="E79" s="27">
        <f t="shared" si="10"/>
        <v>3576</v>
      </c>
      <c r="F79" s="27">
        <f t="shared" si="11"/>
        <v>2616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2930</v>
      </c>
      <c r="N79" s="26">
        <f>'Прил.12 согаз'!N79+'Прил.12 альфа'!N79</f>
        <v>1512</v>
      </c>
      <c r="O79" s="26">
        <f>'Прил.12 согаз'!O79+'Прил.12 альфа'!O79</f>
        <v>646</v>
      </c>
      <c r="P79" s="26">
        <f>'Прил.12 согаз'!P79+'Прил.12 альфа'!P79</f>
        <v>1104</v>
      </c>
    </row>
    <row r="80" spans="1:16" s="33" customFormat="1" ht="16.5" customHeight="1">
      <c r="A80" s="24"/>
      <c r="B80" s="41"/>
      <c r="C80" s="25"/>
      <c r="D80" s="26">
        <f t="shared" si="9"/>
        <v>0</v>
      </c>
      <c r="E80" s="27">
        <f t="shared" si="10"/>
        <v>0</v>
      </c>
      <c r="F80" s="27">
        <f t="shared" si="11"/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91</v>
      </c>
      <c r="B81" s="40"/>
      <c r="C81" s="20" t="s">
        <v>92</v>
      </c>
      <c r="D81" s="21">
        <f t="shared" si="9"/>
        <v>727848</v>
      </c>
      <c r="E81" s="21">
        <f t="shared" si="10"/>
        <v>334697</v>
      </c>
      <c r="F81" s="21">
        <f t="shared" si="11"/>
        <v>393151</v>
      </c>
      <c r="G81" s="21">
        <f>SUM(G82:G92)</f>
        <v>3257</v>
      </c>
      <c r="H81" s="21">
        <f aca="true" t="shared" si="12" ref="H81:P81">SUM(H82:H92)</f>
        <v>3166</v>
      </c>
      <c r="I81" s="21">
        <f t="shared" si="12"/>
        <v>17357</v>
      </c>
      <c r="J81" s="21">
        <f t="shared" si="12"/>
        <v>16381</v>
      </c>
      <c r="K81" s="21">
        <f t="shared" si="12"/>
        <v>57220</v>
      </c>
      <c r="L81" s="21">
        <f t="shared" si="12"/>
        <v>53993</v>
      </c>
      <c r="M81" s="21">
        <f t="shared" si="12"/>
        <v>206133</v>
      </c>
      <c r="N81" s="21">
        <f t="shared" si="12"/>
        <v>189860</v>
      </c>
      <c r="O81" s="21">
        <f t="shared" si="12"/>
        <v>50730</v>
      </c>
      <c r="P81" s="21">
        <f t="shared" si="12"/>
        <v>129751</v>
      </c>
      <c r="S81" s="23"/>
      <c r="T81" s="23"/>
    </row>
    <row r="82" spans="1:20" s="22" customFormat="1" ht="16.5" customHeight="1">
      <c r="A82" s="24">
        <v>1</v>
      </c>
      <c r="B82" s="41" t="s">
        <v>63</v>
      </c>
      <c r="C82" s="25" t="s">
        <v>29</v>
      </c>
      <c r="D82" s="26">
        <f t="shared" si="9"/>
        <v>86770</v>
      </c>
      <c r="E82" s="27">
        <f t="shared" si="10"/>
        <v>40022</v>
      </c>
      <c r="F82" s="27">
        <f t="shared" si="11"/>
        <v>46748</v>
      </c>
      <c r="G82" s="26">
        <f>'Прил.12 согаз'!G82+'Прил.12 альфа'!G82</f>
        <v>345</v>
      </c>
      <c r="H82" s="26">
        <f>'Прил.12 согаз'!H82+'Прил.12 альфа'!H82</f>
        <v>310</v>
      </c>
      <c r="I82" s="26">
        <f>'Прил.12 согаз'!I82+'Прил.12 альфа'!I82</f>
        <v>1826</v>
      </c>
      <c r="J82" s="26">
        <f>'Прил.12 согаз'!J82+'Прил.12 альфа'!J82</f>
        <v>1689</v>
      </c>
      <c r="K82" s="26">
        <f>'Прил.12 согаз'!K82+'Прил.12 альфа'!K82</f>
        <v>6434</v>
      </c>
      <c r="L82" s="26">
        <f>'Прил.12 согаз'!L82+'Прил.12 альфа'!L82</f>
        <v>6129</v>
      </c>
      <c r="M82" s="26">
        <f>'Прил.12 согаз'!M82+'Прил.12 альфа'!M82</f>
        <v>25130</v>
      </c>
      <c r="N82" s="26">
        <f>'Прил.12 согаз'!N82+'Прил.12 альфа'!N82</f>
        <v>21734</v>
      </c>
      <c r="O82" s="26">
        <f>'Прил.12 согаз'!O82+'Прил.12 альфа'!O82</f>
        <v>6287</v>
      </c>
      <c r="P82" s="26">
        <f>'Прил.12 согаз'!P82+'Прил.12 альфа'!P82</f>
        <v>16886</v>
      </c>
      <c r="S82" s="23"/>
      <c r="T82" s="23"/>
    </row>
    <row r="83" spans="1:20" s="22" customFormat="1" ht="16.5" customHeight="1">
      <c r="A83" s="24">
        <v>2</v>
      </c>
      <c r="B83" s="41" t="s">
        <v>64</v>
      </c>
      <c r="C83" s="25" t="s">
        <v>30</v>
      </c>
      <c r="D83" s="26">
        <f t="shared" si="9"/>
        <v>51745</v>
      </c>
      <c r="E83" s="27">
        <f t="shared" si="10"/>
        <v>23970</v>
      </c>
      <c r="F83" s="27">
        <f t="shared" si="11"/>
        <v>27775</v>
      </c>
      <c r="G83" s="26">
        <f>'Прил.12 согаз'!G83+'Прил.12 альфа'!G83</f>
        <v>197</v>
      </c>
      <c r="H83" s="26">
        <f>'Прил.12 согаз'!H83+'Прил.12 альфа'!H83</f>
        <v>195</v>
      </c>
      <c r="I83" s="26">
        <f>'Прил.12 согаз'!I83+'Прил.12 альфа'!I83</f>
        <v>1045</v>
      </c>
      <c r="J83" s="26">
        <f>'Прил.12 согаз'!J83+'Прил.12 альфа'!J83</f>
        <v>996</v>
      </c>
      <c r="K83" s="26">
        <f>'Прил.12 согаз'!K83+'Прил.12 альфа'!K83</f>
        <v>3862</v>
      </c>
      <c r="L83" s="26">
        <f>'Прил.12 согаз'!L83+'Прил.12 альфа'!L83</f>
        <v>3596</v>
      </c>
      <c r="M83" s="26">
        <f>'Прил.12 согаз'!M83+'Прил.12 альфа'!M83</f>
        <v>14498</v>
      </c>
      <c r="N83" s="26">
        <f>'Прил.12 согаз'!N83+'Прил.12 альфа'!N83</f>
        <v>12270</v>
      </c>
      <c r="O83" s="26">
        <f>'Прил.12 согаз'!O83+'Прил.12 альфа'!O83</f>
        <v>4368</v>
      </c>
      <c r="P83" s="26">
        <f>'Прил.12 согаз'!P83+'Прил.12 альфа'!P83</f>
        <v>10718</v>
      </c>
      <c r="S83" s="23"/>
      <c r="T83" s="23"/>
    </row>
    <row r="84" spans="1:20" s="22" customFormat="1" ht="16.5" customHeight="1">
      <c r="A84" s="24">
        <v>3</v>
      </c>
      <c r="B84" s="41" t="s">
        <v>65</v>
      </c>
      <c r="C84" s="25" t="s">
        <v>31</v>
      </c>
      <c r="D84" s="26">
        <f t="shared" si="9"/>
        <v>0</v>
      </c>
      <c r="E84" s="27">
        <f t="shared" si="10"/>
        <v>0</v>
      </c>
      <c r="F84" s="27">
        <f t="shared" si="11"/>
        <v>0</v>
      </c>
      <c r="G84" s="26">
        <f>'Прил.12 согаз'!G84+'Прил.12 альфа'!G84</f>
        <v>0</v>
      </c>
      <c r="H84" s="26">
        <f>'Прил.12 согаз'!H84+'Прил.12 альфа'!H84</f>
        <v>0</v>
      </c>
      <c r="I84" s="26">
        <f>'Прил.12 согаз'!I84+'Прил.12 альфа'!I84</f>
        <v>0</v>
      </c>
      <c r="J84" s="26">
        <f>'Прил.12 согаз'!J84+'Прил.12 альфа'!J84</f>
        <v>0</v>
      </c>
      <c r="K84" s="26">
        <f>'Прил.12 согаз'!K84+'Прил.12 альфа'!K84</f>
        <v>0</v>
      </c>
      <c r="L84" s="26">
        <f>'Прил.12 согаз'!L84+'Прил.12 альфа'!L84</f>
        <v>0</v>
      </c>
      <c r="M84" s="26">
        <f>'Прил.12 согаз'!M84+'Прил.12 альфа'!M84</f>
        <v>0</v>
      </c>
      <c r="N84" s="26">
        <f>'Прил.12 согаз'!N84+'Прил.12 альфа'!N84</f>
        <v>0</v>
      </c>
      <c r="O84" s="26">
        <f>'Прил.12 согаз'!O84+'Прил.12 альфа'!O84</f>
        <v>0</v>
      </c>
      <c r="P84" s="26">
        <f>'Прил.12 согаз'!P84+'Прил.12 альфа'!P84</f>
        <v>0</v>
      </c>
      <c r="S84" s="23"/>
      <c r="T84" s="23"/>
    </row>
    <row r="85" spans="1:20" s="22" customFormat="1" ht="16.5" customHeight="1">
      <c r="A85" s="24">
        <v>4</v>
      </c>
      <c r="B85" s="41" t="s">
        <v>66</v>
      </c>
      <c r="C85" s="25" t="s">
        <v>32</v>
      </c>
      <c r="D85" s="65">
        <f t="shared" si="9"/>
        <v>0</v>
      </c>
      <c r="E85" s="66">
        <f t="shared" si="10"/>
        <v>0</v>
      </c>
      <c r="F85" s="66">
        <f t="shared" si="11"/>
        <v>0</v>
      </c>
      <c r="G85" s="65">
        <f>'Прил.12 согаз'!G85+'Прил.12 альфа'!G85</f>
        <v>0</v>
      </c>
      <c r="H85" s="65">
        <f>'Прил.12 согаз'!H85+'Прил.12 альфа'!H85</f>
        <v>0</v>
      </c>
      <c r="I85" s="65">
        <f>'Прил.12 согаз'!I85+'Прил.12 альфа'!I85</f>
        <v>0</v>
      </c>
      <c r="J85" s="65">
        <f>'Прил.12 согаз'!J85+'Прил.12 альфа'!J85</f>
        <v>0</v>
      </c>
      <c r="K85" s="65">
        <f>'Прил.12 согаз'!K85+'Прил.12 альфа'!K85</f>
        <v>0</v>
      </c>
      <c r="L85" s="65">
        <f>'Прил.12 согаз'!L85+'Прил.12 альфа'!L85</f>
        <v>0</v>
      </c>
      <c r="M85" s="65">
        <f>'Прил.12 согаз'!M85+'Прил.12 альфа'!M85</f>
        <v>0</v>
      </c>
      <c r="N85" s="65">
        <f>'Прил.12 согаз'!N85+'Прил.12 альфа'!N85</f>
        <v>0</v>
      </c>
      <c r="O85" s="65">
        <f>'Прил.12 согаз'!O85+'Прил.12 альфа'!O85</f>
        <v>0</v>
      </c>
      <c r="P85" s="65">
        <f>'Прил.12 согаз'!P85+'Прил.12 альфа'!P85</f>
        <v>0</v>
      </c>
      <c r="S85" s="23"/>
      <c r="T85" s="23"/>
    </row>
    <row r="86" spans="1:20" s="22" customFormat="1" ht="16.5" customHeight="1">
      <c r="A86" s="24">
        <v>5</v>
      </c>
      <c r="B86" s="41" t="s">
        <v>67</v>
      </c>
      <c r="C86" s="25" t="s">
        <v>33</v>
      </c>
      <c r="D86" s="26">
        <f t="shared" si="9"/>
        <v>64333</v>
      </c>
      <c r="E86" s="27">
        <f t="shared" si="10"/>
        <v>29524</v>
      </c>
      <c r="F86" s="27">
        <f t="shared" si="11"/>
        <v>34809</v>
      </c>
      <c r="G86" s="26">
        <f>'Прил.12 согаз'!G86+'Прил.12 альфа'!G86</f>
        <v>264</v>
      </c>
      <c r="H86" s="26">
        <f>'Прил.12 согаз'!H86+'Прил.12 альфа'!H86</f>
        <v>213</v>
      </c>
      <c r="I86" s="26">
        <f>'Прил.12 согаз'!I86+'Прил.12 альфа'!I86</f>
        <v>1360</v>
      </c>
      <c r="J86" s="26">
        <f>'Прил.12 согаз'!J86+'Прил.12 альфа'!J86</f>
        <v>1275</v>
      </c>
      <c r="K86" s="26">
        <f>'Прил.12 согаз'!K86+'Прил.12 альфа'!K86</f>
        <v>5025</v>
      </c>
      <c r="L86" s="26">
        <f>'Прил.12 согаз'!L86+'Прил.12 альфа'!L86</f>
        <v>4675</v>
      </c>
      <c r="M86" s="26">
        <f>'Прил.12 согаз'!M86+'Прил.12 альфа'!M86</f>
        <v>18102</v>
      </c>
      <c r="N86" s="26">
        <f>'Прил.12 согаз'!N86+'Прил.12 альфа'!N86</f>
        <v>15924</v>
      </c>
      <c r="O86" s="26">
        <f>'Прил.12 согаз'!O86+'Прил.12 альфа'!O86</f>
        <v>4773</v>
      </c>
      <c r="P86" s="26">
        <f>'Прил.12 согаз'!P86+'Прил.12 альфа'!P86</f>
        <v>12722</v>
      </c>
      <c r="S86" s="23"/>
      <c r="T86" s="23"/>
    </row>
    <row r="87" spans="1:20" s="22" customFormat="1" ht="16.5" customHeight="1">
      <c r="A87" s="24">
        <v>6</v>
      </c>
      <c r="B87" s="41" t="s">
        <v>68</v>
      </c>
      <c r="C87" s="25" t="s">
        <v>34</v>
      </c>
      <c r="D87" s="65">
        <f t="shared" si="9"/>
        <v>0</v>
      </c>
      <c r="E87" s="66">
        <f t="shared" si="10"/>
        <v>0</v>
      </c>
      <c r="F87" s="66">
        <f t="shared" si="11"/>
        <v>0</v>
      </c>
      <c r="G87" s="65">
        <f>'Прил.12 согаз'!G87+'Прил.12 альфа'!G87</f>
        <v>0</v>
      </c>
      <c r="H87" s="65">
        <f>'Прил.12 согаз'!H87+'Прил.12 альфа'!H87</f>
        <v>0</v>
      </c>
      <c r="I87" s="65">
        <f>'Прил.12 согаз'!I87+'Прил.12 альфа'!I87</f>
        <v>0</v>
      </c>
      <c r="J87" s="65">
        <f>'Прил.12 согаз'!J87+'Прил.12 альфа'!J87</f>
        <v>0</v>
      </c>
      <c r="K87" s="65">
        <f>'Прил.12 согаз'!K87+'Прил.12 альфа'!K87</f>
        <v>0</v>
      </c>
      <c r="L87" s="65">
        <f>'Прил.12 согаз'!L87+'Прил.12 альфа'!L87</f>
        <v>0</v>
      </c>
      <c r="M87" s="65">
        <f>'Прил.12 согаз'!M87+'Прил.12 альфа'!M87</f>
        <v>0</v>
      </c>
      <c r="N87" s="65">
        <f>'Прил.12 согаз'!N87+'Прил.12 альфа'!N87</f>
        <v>0</v>
      </c>
      <c r="O87" s="65">
        <f>'Прил.12 согаз'!O87+'Прил.12 альфа'!O87</f>
        <v>0</v>
      </c>
      <c r="P87" s="65">
        <f>'Прил.12 согаз'!P87+'Прил.12 альфа'!P87</f>
        <v>0</v>
      </c>
      <c r="S87" s="23"/>
      <c r="T87" s="23"/>
    </row>
    <row r="88" spans="1:20" s="22" customFormat="1" ht="16.5" customHeight="1">
      <c r="A88" s="24">
        <v>7</v>
      </c>
      <c r="B88" s="41" t="s">
        <v>69</v>
      </c>
      <c r="C88" s="25" t="s">
        <v>35</v>
      </c>
      <c r="D88" s="63">
        <f t="shared" si="9"/>
        <v>0</v>
      </c>
      <c r="E88" s="64">
        <f t="shared" si="10"/>
        <v>0</v>
      </c>
      <c r="F88" s="64">
        <f t="shared" si="11"/>
        <v>0</v>
      </c>
      <c r="G88" s="63">
        <f>'Прил.12 согаз'!G88+'Прил.12 альфа'!G88</f>
        <v>0</v>
      </c>
      <c r="H88" s="63">
        <f>'Прил.12 согаз'!H88+'Прил.12 альфа'!H88</f>
        <v>0</v>
      </c>
      <c r="I88" s="63">
        <f>'Прил.12 согаз'!I88+'Прил.12 альфа'!I88</f>
        <v>0</v>
      </c>
      <c r="J88" s="63">
        <f>'Прил.12 согаз'!J88+'Прил.12 альфа'!J88</f>
        <v>0</v>
      </c>
      <c r="K88" s="63">
        <f>'Прил.12 согаз'!K88+'Прил.12 альфа'!K88</f>
        <v>0</v>
      </c>
      <c r="L88" s="63">
        <f>'Прил.12 согаз'!L88+'Прил.12 альфа'!L88</f>
        <v>0</v>
      </c>
      <c r="M88" s="63">
        <f>'Прил.12 согаз'!M88+'Прил.12 альфа'!M88</f>
        <v>0</v>
      </c>
      <c r="N88" s="63">
        <f>'Прил.12 согаз'!N88+'Прил.12 альфа'!N88</f>
        <v>0</v>
      </c>
      <c r="O88" s="63">
        <f>'Прил.12 согаз'!O88+'Прил.12 альфа'!O88</f>
        <v>0</v>
      </c>
      <c r="P88" s="63">
        <f>'Прил.12 согаз'!P88+'Прил.12 альфа'!P88</f>
        <v>0</v>
      </c>
      <c r="S88" s="23"/>
      <c r="T88" s="23"/>
    </row>
    <row r="89" spans="1:20" s="22" customFormat="1" ht="16.5" customHeight="1">
      <c r="A89" s="24">
        <v>9</v>
      </c>
      <c r="B89" s="41" t="s">
        <v>128</v>
      </c>
      <c r="C89" s="25" t="s">
        <v>127</v>
      </c>
      <c r="D89" s="61">
        <f t="shared" si="9"/>
        <v>462903</v>
      </c>
      <c r="E89" s="62">
        <f t="shared" si="10"/>
        <v>213192</v>
      </c>
      <c r="F89" s="62">
        <f t="shared" si="11"/>
        <v>249711</v>
      </c>
      <c r="G89" s="61">
        <f>'Прил.12 согаз'!G89+'Прил.12 альфа'!G89</f>
        <v>2097</v>
      </c>
      <c r="H89" s="61">
        <f>'Прил.12 согаз'!H89+'Прил.12 альфа'!H89</f>
        <v>2104</v>
      </c>
      <c r="I89" s="61">
        <f>'Прил.12 согаз'!I89+'Прил.12 альфа'!I89</f>
        <v>11070</v>
      </c>
      <c r="J89" s="61">
        <f>'Прил.12 согаз'!J89+'Прил.12 альфа'!J89</f>
        <v>10591</v>
      </c>
      <c r="K89" s="61">
        <f>'Прил.12 согаз'!K89+'Прил.12 альфа'!K89</f>
        <v>35603</v>
      </c>
      <c r="L89" s="61">
        <f>'Прил.12 согаз'!L89+'Прил.12 альфа'!L89</f>
        <v>33662</v>
      </c>
      <c r="M89" s="61">
        <f>'Прил.12 согаз'!M89+'Прил.12 альфа'!M89</f>
        <v>132255</v>
      </c>
      <c r="N89" s="61">
        <f>'Прил.12 согаз'!N89+'Прил.12 альфа'!N89</f>
        <v>121832</v>
      </c>
      <c r="O89" s="61">
        <f>'Прил.12 согаз'!O89+'Прил.12 альфа'!O89</f>
        <v>32167</v>
      </c>
      <c r="P89" s="61">
        <f>'Прил.12 согаз'!P89+'Прил.12 альфа'!P89</f>
        <v>81522</v>
      </c>
      <c r="S89" s="23"/>
      <c r="T89" s="23"/>
    </row>
    <row r="90" spans="1:20" s="22" customFormat="1" ht="16.5" customHeight="1">
      <c r="A90" s="24">
        <v>10</v>
      </c>
      <c r="B90" s="41" t="s">
        <v>76</v>
      </c>
      <c r="C90" s="25" t="s">
        <v>42</v>
      </c>
      <c r="D90" s="26">
        <f t="shared" si="9"/>
        <v>17089</v>
      </c>
      <c r="E90" s="27">
        <f t="shared" si="10"/>
        <v>8030</v>
      </c>
      <c r="F90" s="27">
        <f t="shared" si="11"/>
        <v>9059</v>
      </c>
      <c r="G90" s="26">
        <f>'Прил.12 согаз'!G90+'Прил.12 альфа'!G90</f>
        <v>56</v>
      </c>
      <c r="H90" s="26">
        <f>'Прил.12 согаз'!H90+'Прил.12 альфа'!H90</f>
        <v>58</v>
      </c>
      <c r="I90" s="26">
        <f>'Прил.12 согаз'!I90+'Прил.12 альфа'!I90</f>
        <v>431</v>
      </c>
      <c r="J90" s="26">
        <f>'Прил.12 согаз'!J90+'Прил.12 альфа'!J90</f>
        <v>346</v>
      </c>
      <c r="K90" s="26">
        <f>'Прил.12 согаз'!K90+'Прил.12 альфа'!K90</f>
        <v>1384</v>
      </c>
      <c r="L90" s="26">
        <f>'Прил.12 согаз'!L90+'Прил.12 альфа'!L90</f>
        <v>1293</v>
      </c>
      <c r="M90" s="26">
        <f>'Прил.12 согаз'!M90+'Прил.12 альфа'!M90</f>
        <v>4919</v>
      </c>
      <c r="N90" s="26">
        <f>'Прил.12 согаз'!N90+'Прил.12 альфа'!N90</f>
        <v>4267</v>
      </c>
      <c r="O90" s="26">
        <f>'Прил.12 согаз'!O90+'Прил.12 альфа'!O90</f>
        <v>1240</v>
      </c>
      <c r="P90" s="26">
        <f>'Прил.12 согаз'!P90+'Прил.12 альфа'!P90</f>
        <v>3095</v>
      </c>
      <c r="S90" s="23"/>
      <c r="T90" s="23"/>
    </row>
    <row r="91" spans="1:20" s="22" customFormat="1" ht="16.5" customHeight="1">
      <c r="A91" s="24">
        <v>11</v>
      </c>
      <c r="B91" s="41" t="s">
        <v>77</v>
      </c>
      <c r="C91" s="25" t="s">
        <v>43</v>
      </c>
      <c r="D91" s="26">
        <f t="shared" si="9"/>
        <v>45008</v>
      </c>
      <c r="E91" s="27">
        <f t="shared" si="10"/>
        <v>19959</v>
      </c>
      <c r="F91" s="27">
        <f t="shared" si="11"/>
        <v>25049</v>
      </c>
      <c r="G91" s="26">
        <f>'Прил.12 согаз'!G91+'Прил.12 альфа'!G91</f>
        <v>298</v>
      </c>
      <c r="H91" s="26">
        <f>'Прил.12 согаз'!H91+'Прил.12 альфа'!H91</f>
        <v>286</v>
      </c>
      <c r="I91" s="26">
        <f>'Прил.12 согаз'!I91+'Прил.12 альфа'!I91</f>
        <v>1625</v>
      </c>
      <c r="J91" s="26">
        <f>'Прил.12 согаз'!J91+'Прил.12 альфа'!J91</f>
        <v>1484</v>
      </c>
      <c r="K91" s="26">
        <f>'Прил.12 согаз'!K91+'Прил.12 альфа'!K91</f>
        <v>4912</v>
      </c>
      <c r="L91" s="26">
        <f>'Прил.12 согаз'!L91+'Прил.12 альфа'!L91</f>
        <v>4638</v>
      </c>
      <c r="M91" s="26">
        <f>'Прил.12 согаз'!M91+'Прил.12 альфа'!M91</f>
        <v>11229</v>
      </c>
      <c r="N91" s="26">
        <f>'Прил.12 согаз'!N91+'Прил.12 альфа'!N91</f>
        <v>13833</v>
      </c>
      <c r="O91" s="26">
        <f>'Прил.12 согаз'!O91+'Прил.12 альфа'!O91</f>
        <v>1895</v>
      </c>
      <c r="P91" s="26">
        <f>'Прил.12 согаз'!P91+'Прил.12 альфа'!P91</f>
        <v>4808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56</v>
      </c>
      <c r="B97" s="37"/>
      <c r="E97" s="81"/>
      <c r="F97" s="81"/>
      <c r="G97" s="74"/>
      <c r="H97" s="74"/>
      <c r="I97" s="74"/>
      <c r="J97" s="74"/>
      <c r="K97" s="74"/>
      <c r="L97" s="74"/>
      <c r="M97" s="74"/>
    </row>
    <row r="98" spans="5:13" s="38" customFormat="1" ht="13.5" customHeight="1">
      <c r="E98" s="72" t="s">
        <v>57</v>
      </c>
      <c r="F98" s="72"/>
      <c r="G98" s="73" t="s">
        <v>58</v>
      </c>
      <c r="H98" s="73"/>
      <c r="I98" s="73"/>
      <c r="J98" s="73"/>
      <c r="K98" s="73"/>
      <c r="L98" s="73"/>
      <c r="M98" s="73"/>
    </row>
    <row r="99" spans="1:2" s="38" customFormat="1" ht="22.5" customHeight="1">
      <c r="A99" s="12" t="s">
        <v>59</v>
      </c>
      <c r="B99" s="12"/>
    </row>
    <row r="100" spans="1:13" s="38" customFormat="1" ht="21" customHeight="1">
      <c r="A100" s="74"/>
      <c r="B100" s="74"/>
      <c r="C100" s="74"/>
      <c r="D100" s="74"/>
      <c r="E100" s="81"/>
      <c r="F100" s="81"/>
      <c r="G100" s="74"/>
      <c r="H100" s="74"/>
      <c r="I100" s="74"/>
      <c r="J100" s="74"/>
      <c r="K100" s="74"/>
      <c r="L100" s="74"/>
      <c r="M100" s="74"/>
    </row>
    <row r="101" spans="1:13" s="39" customFormat="1" ht="12">
      <c r="A101" s="73" t="s">
        <v>60</v>
      </c>
      <c r="B101" s="73"/>
      <c r="C101" s="73"/>
      <c r="D101" s="73"/>
      <c r="E101" s="72" t="s">
        <v>57</v>
      </c>
      <c r="F101" s="72"/>
      <c r="G101" s="73" t="s">
        <v>58</v>
      </c>
      <c r="H101" s="73"/>
      <c r="I101" s="73"/>
      <c r="J101" s="73"/>
      <c r="K101" s="73"/>
      <c r="L101" s="73"/>
      <c r="M101" s="73"/>
    </row>
  </sheetData>
  <sheetProtection/>
  <mergeCells count="27"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E98:F98"/>
    <mergeCell ref="E100:F100"/>
    <mergeCell ref="G100:M100"/>
    <mergeCell ref="G17:H17"/>
    <mergeCell ref="K17:L17"/>
    <mergeCell ref="I17:J17"/>
    <mergeCell ref="G10:J10"/>
    <mergeCell ref="E101:F101"/>
    <mergeCell ref="G101:M101"/>
    <mergeCell ref="A100:D100"/>
    <mergeCell ref="E15:F17"/>
    <mergeCell ref="A101:D101"/>
    <mergeCell ref="G97:M97"/>
    <mergeCell ref="G98:M98"/>
    <mergeCell ref="E97:F97"/>
    <mergeCell ref="G16:L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56" activePane="bottomRight" state="frozen"/>
      <selection pane="topLeft" activeCell="A89" sqref="A89:IV89"/>
      <selection pane="topRight" activeCell="A89" sqref="A89:IV89"/>
      <selection pane="bottomLeft" activeCell="A89" sqref="A89:IV89"/>
      <selection pane="bottomRight" activeCell="A89" sqref="A89:IV8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131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s="9" customFormat="1" ht="39" customHeight="1">
      <c r="A9" s="91" t="s">
        <v>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6:13" s="9" customFormat="1" ht="20.25">
      <c r="F10" s="10" t="s">
        <v>7</v>
      </c>
      <c r="G10" s="71" t="s">
        <v>136</v>
      </c>
      <c r="H10" s="71"/>
      <c r="I10" s="71"/>
      <c r="J10" s="71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2" t="s">
        <v>89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4:14" s="13" customFormat="1" ht="15.75">
      <c r="D13" s="93" t="s">
        <v>8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4" t="s">
        <v>9</v>
      </c>
      <c r="B15" s="87" t="s">
        <v>61</v>
      </c>
      <c r="C15" s="94" t="s">
        <v>10</v>
      </c>
      <c r="D15" s="94" t="s">
        <v>11</v>
      </c>
      <c r="E15" s="75" t="s">
        <v>12</v>
      </c>
      <c r="F15" s="76"/>
      <c r="G15" s="97" t="s">
        <v>13</v>
      </c>
      <c r="H15" s="98"/>
      <c r="I15" s="98"/>
      <c r="J15" s="98"/>
      <c r="K15" s="98"/>
      <c r="L15" s="98"/>
      <c r="M15" s="98"/>
      <c r="N15" s="98"/>
      <c r="O15" s="98"/>
      <c r="P15" s="99"/>
    </row>
    <row r="16" spans="1:16" s="14" customFormat="1" ht="35.25" customHeight="1">
      <c r="A16" s="95"/>
      <c r="B16" s="88"/>
      <c r="C16" s="95"/>
      <c r="D16" s="95"/>
      <c r="E16" s="77"/>
      <c r="F16" s="78"/>
      <c r="G16" s="82" t="s">
        <v>14</v>
      </c>
      <c r="H16" s="83"/>
      <c r="I16" s="83"/>
      <c r="J16" s="83"/>
      <c r="K16" s="83"/>
      <c r="L16" s="84"/>
      <c r="M16" s="82" t="s">
        <v>15</v>
      </c>
      <c r="N16" s="84"/>
      <c r="O16" s="85" t="s">
        <v>16</v>
      </c>
      <c r="P16" s="86"/>
    </row>
    <row r="17" spans="1:16" s="14" customFormat="1" ht="31.5" customHeight="1">
      <c r="A17" s="95"/>
      <c r="B17" s="88"/>
      <c r="C17" s="95"/>
      <c r="D17" s="95"/>
      <c r="E17" s="79"/>
      <c r="F17" s="80"/>
      <c r="G17" s="85" t="s">
        <v>17</v>
      </c>
      <c r="H17" s="86"/>
      <c r="I17" s="85" t="s">
        <v>18</v>
      </c>
      <c r="J17" s="86"/>
      <c r="K17" s="85" t="s">
        <v>19</v>
      </c>
      <c r="L17" s="86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96"/>
      <c r="B18" s="89"/>
      <c r="C18" s="96"/>
      <c r="D18" s="96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440019</v>
      </c>
      <c r="E20" s="21">
        <f aca="true" t="shared" si="1" ref="E20:E45">G20+I20+K20+M20+O20</f>
        <v>202394</v>
      </c>
      <c r="F20" s="21">
        <f aca="true" t="shared" si="2" ref="F20:F45">H20+J20+L20+N20+P20</f>
        <v>237625</v>
      </c>
      <c r="G20" s="21">
        <f aca="true" t="shared" si="3" ref="G20:P20">SUM(G21:G43)</f>
        <v>1929</v>
      </c>
      <c r="H20" s="21">
        <f t="shared" si="3"/>
        <v>1896</v>
      </c>
      <c r="I20" s="21">
        <f t="shared" si="3"/>
        <v>10814</v>
      </c>
      <c r="J20" s="21">
        <f t="shared" si="3"/>
        <v>10394</v>
      </c>
      <c r="K20" s="21">
        <f t="shared" si="3"/>
        <v>33427</v>
      </c>
      <c r="L20" s="21">
        <f t="shared" si="3"/>
        <v>31472</v>
      </c>
      <c r="M20" s="21">
        <f t="shared" si="3"/>
        <v>124803</v>
      </c>
      <c r="N20" s="21">
        <f t="shared" si="3"/>
        <v>114975</v>
      </c>
      <c r="O20" s="21">
        <f t="shared" si="3"/>
        <v>31421</v>
      </c>
      <c r="P20" s="21">
        <f t="shared" si="3"/>
        <v>78888</v>
      </c>
      <c r="S20" s="23"/>
      <c r="T20" s="23"/>
    </row>
    <row r="21" spans="1:20" s="28" customFormat="1" ht="16.5" customHeight="1">
      <c r="A21" s="24">
        <v>1</v>
      </c>
      <c r="B21" s="41" t="s">
        <v>62</v>
      </c>
      <c r="C21" s="25" t="s">
        <v>28</v>
      </c>
      <c r="D21" s="26">
        <f t="shared" si="0"/>
        <v>831</v>
      </c>
      <c r="E21" s="27">
        <f>G21+I21+K21+M21+O21</f>
        <v>236</v>
      </c>
      <c r="F21" s="27">
        <f t="shared" si="2"/>
        <v>595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187</v>
      </c>
      <c r="N21" s="27">
        <v>460</v>
      </c>
      <c r="O21" s="27">
        <v>49</v>
      </c>
      <c r="P21" s="27">
        <v>135</v>
      </c>
      <c r="S21" s="29"/>
      <c r="T21" s="29"/>
    </row>
    <row r="22" spans="1:20" s="28" customFormat="1" ht="16.5" customHeight="1">
      <c r="A22" s="24">
        <v>3</v>
      </c>
      <c r="B22" s="41" t="s">
        <v>63</v>
      </c>
      <c r="C22" s="25" t="s">
        <v>29</v>
      </c>
      <c r="D22" s="26">
        <f t="shared" si="0"/>
        <v>44011</v>
      </c>
      <c r="E22" s="27">
        <f t="shared" si="1"/>
        <v>21413</v>
      </c>
      <c r="F22" s="27">
        <f t="shared" si="2"/>
        <v>22598</v>
      </c>
      <c r="G22" s="27">
        <v>199</v>
      </c>
      <c r="H22" s="27">
        <v>183</v>
      </c>
      <c r="I22" s="27">
        <v>1097</v>
      </c>
      <c r="J22" s="27">
        <v>1034</v>
      </c>
      <c r="K22" s="27">
        <v>3163</v>
      </c>
      <c r="L22" s="27">
        <v>3027</v>
      </c>
      <c r="M22" s="27">
        <v>13942</v>
      </c>
      <c r="N22" s="27">
        <v>10988</v>
      </c>
      <c r="O22" s="27">
        <v>3012</v>
      </c>
      <c r="P22" s="27">
        <v>7366</v>
      </c>
      <c r="S22" s="29"/>
      <c r="T22" s="29"/>
    </row>
    <row r="23" spans="1:20" s="28" customFormat="1" ht="16.5" customHeight="1">
      <c r="A23" s="24">
        <v>4</v>
      </c>
      <c r="B23" s="41" t="s">
        <v>64</v>
      </c>
      <c r="C23" s="25" t="s">
        <v>30</v>
      </c>
      <c r="D23" s="26">
        <f t="shared" si="0"/>
        <v>2329</v>
      </c>
      <c r="E23" s="27">
        <f t="shared" si="1"/>
        <v>1179</v>
      </c>
      <c r="F23" s="27">
        <f t="shared" si="2"/>
        <v>1150</v>
      </c>
      <c r="G23" s="27">
        <v>3</v>
      </c>
      <c r="H23" s="27">
        <v>3</v>
      </c>
      <c r="I23" s="27">
        <v>15</v>
      </c>
      <c r="J23" s="27">
        <v>7</v>
      </c>
      <c r="K23" s="27">
        <v>120</v>
      </c>
      <c r="L23" s="27">
        <v>123</v>
      </c>
      <c r="M23" s="27">
        <v>854</v>
      </c>
      <c r="N23" s="27">
        <v>610</v>
      </c>
      <c r="O23" s="27">
        <v>187</v>
      </c>
      <c r="P23" s="27">
        <v>407</v>
      </c>
      <c r="S23" s="29"/>
      <c r="T23" s="29"/>
    </row>
    <row r="24" spans="1:20" s="28" customFormat="1" ht="16.5" customHeight="1">
      <c r="A24" s="24">
        <v>5</v>
      </c>
      <c r="B24" s="41" t="s">
        <v>65</v>
      </c>
      <c r="C24" s="25" t="s">
        <v>31</v>
      </c>
      <c r="D24" s="26">
        <f t="shared" si="0"/>
        <v>37053</v>
      </c>
      <c r="E24" s="27">
        <f t="shared" si="1"/>
        <v>17103</v>
      </c>
      <c r="F24" s="27">
        <f t="shared" si="2"/>
        <v>19950</v>
      </c>
      <c r="G24" s="27">
        <v>145</v>
      </c>
      <c r="H24" s="27">
        <v>146</v>
      </c>
      <c r="I24" s="27">
        <v>800</v>
      </c>
      <c r="J24" s="27">
        <v>761</v>
      </c>
      <c r="K24" s="27">
        <v>2823</v>
      </c>
      <c r="L24" s="27">
        <v>2728</v>
      </c>
      <c r="M24" s="27">
        <v>10521</v>
      </c>
      <c r="N24" s="27">
        <v>9226</v>
      </c>
      <c r="O24" s="27">
        <v>2814</v>
      </c>
      <c r="P24" s="27">
        <v>7089</v>
      </c>
      <c r="S24" s="29"/>
      <c r="T24" s="29"/>
    </row>
    <row r="25" spans="1:20" s="28" customFormat="1" ht="16.5" customHeight="1">
      <c r="A25" s="24">
        <v>6</v>
      </c>
      <c r="B25" s="41" t="s">
        <v>66</v>
      </c>
      <c r="C25" s="25" t="s">
        <v>32</v>
      </c>
      <c r="D25" s="26">
        <f t="shared" si="0"/>
        <v>856</v>
      </c>
      <c r="E25" s="27">
        <f t="shared" si="1"/>
        <v>511</v>
      </c>
      <c r="F25" s="27">
        <f t="shared" si="2"/>
        <v>345</v>
      </c>
      <c r="G25" s="27">
        <v>1</v>
      </c>
      <c r="H25" s="27">
        <v>0</v>
      </c>
      <c r="I25" s="27">
        <v>4</v>
      </c>
      <c r="J25" s="27">
        <v>2</v>
      </c>
      <c r="K25" s="27">
        <v>32</v>
      </c>
      <c r="L25" s="27">
        <v>32</v>
      </c>
      <c r="M25" s="27">
        <v>383</v>
      </c>
      <c r="N25" s="27">
        <v>171</v>
      </c>
      <c r="O25" s="27">
        <v>91</v>
      </c>
      <c r="P25" s="27">
        <v>140</v>
      </c>
      <c r="S25" s="29"/>
      <c r="T25" s="29"/>
    </row>
    <row r="26" spans="1:20" s="28" customFormat="1" ht="16.5" customHeight="1">
      <c r="A26" s="24">
        <v>7</v>
      </c>
      <c r="B26" s="41" t="s">
        <v>67</v>
      </c>
      <c r="C26" s="25" t="s">
        <v>33</v>
      </c>
      <c r="D26" s="26">
        <f t="shared" si="0"/>
        <v>19508</v>
      </c>
      <c r="E26" s="27">
        <f t="shared" si="1"/>
        <v>9422</v>
      </c>
      <c r="F26" s="27">
        <f t="shared" si="2"/>
        <v>10086</v>
      </c>
      <c r="G26" s="27">
        <v>103</v>
      </c>
      <c r="H26" s="27">
        <v>67</v>
      </c>
      <c r="I26" s="27">
        <v>429</v>
      </c>
      <c r="J26" s="27">
        <v>456</v>
      </c>
      <c r="K26" s="27">
        <v>1266</v>
      </c>
      <c r="L26" s="27">
        <v>1167</v>
      </c>
      <c r="M26" s="27">
        <v>6167</v>
      </c>
      <c r="N26" s="27">
        <v>4864</v>
      </c>
      <c r="O26" s="27">
        <v>1457</v>
      </c>
      <c r="P26" s="27">
        <v>3532</v>
      </c>
      <c r="S26" s="29"/>
      <c r="T26" s="29"/>
    </row>
    <row r="27" spans="1:20" s="28" customFormat="1" ht="16.5" customHeight="1">
      <c r="A27" s="24">
        <v>8</v>
      </c>
      <c r="B27" s="41" t="s">
        <v>68</v>
      </c>
      <c r="C27" s="25" t="s">
        <v>34</v>
      </c>
      <c r="D27" s="26">
        <f t="shared" si="0"/>
        <v>10499</v>
      </c>
      <c r="E27" s="27">
        <f t="shared" si="1"/>
        <v>5026</v>
      </c>
      <c r="F27" s="27">
        <f t="shared" si="2"/>
        <v>5473</v>
      </c>
      <c r="G27" s="27">
        <v>55</v>
      </c>
      <c r="H27" s="27">
        <v>50</v>
      </c>
      <c r="I27" s="27">
        <v>255</v>
      </c>
      <c r="J27" s="27">
        <v>223</v>
      </c>
      <c r="K27" s="27">
        <v>735</v>
      </c>
      <c r="L27" s="27">
        <v>762</v>
      </c>
      <c r="M27" s="27">
        <v>3245</v>
      </c>
      <c r="N27" s="27">
        <v>2788</v>
      </c>
      <c r="O27" s="27">
        <v>736</v>
      </c>
      <c r="P27" s="27">
        <v>1650</v>
      </c>
      <c r="S27" s="29"/>
      <c r="T27" s="29"/>
    </row>
    <row r="28" spans="1:20" s="28" customFormat="1" ht="16.5" customHeight="1">
      <c r="A28" s="24">
        <v>9</v>
      </c>
      <c r="B28" s="41" t="s">
        <v>69</v>
      </c>
      <c r="C28" s="25" t="s">
        <v>35</v>
      </c>
      <c r="D28" s="26">
        <f t="shared" si="0"/>
        <v>31391</v>
      </c>
      <c r="E28" s="27">
        <f t="shared" si="1"/>
        <v>14299</v>
      </c>
      <c r="F28" s="27">
        <f t="shared" si="2"/>
        <v>17092</v>
      </c>
      <c r="G28" s="27">
        <v>173</v>
      </c>
      <c r="H28" s="27">
        <v>207</v>
      </c>
      <c r="I28" s="27">
        <v>904</v>
      </c>
      <c r="J28" s="27">
        <v>910</v>
      </c>
      <c r="K28" s="27">
        <v>2846</v>
      </c>
      <c r="L28" s="27">
        <v>2692</v>
      </c>
      <c r="M28" s="27">
        <v>8699</v>
      </c>
      <c r="N28" s="27">
        <v>8560</v>
      </c>
      <c r="O28" s="27">
        <v>1677</v>
      </c>
      <c r="P28" s="27">
        <v>4723</v>
      </c>
      <c r="S28" s="29"/>
      <c r="T28" s="29"/>
    </row>
    <row r="29" spans="1:20" s="28" customFormat="1" ht="16.5" customHeight="1">
      <c r="A29" s="24">
        <v>10</v>
      </c>
      <c r="B29" s="41" t="s">
        <v>70</v>
      </c>
      <c r="C29" s="25" t="s">
        <v>36</v>
      </c>
      <c r="D29" s="26">
        <f t="shared" si="0"/>
        <v>24729</v>
      </c>
      <c r="E29" s="27">
        <f t="shared" si="1"/>
        <v>10481</v>
      </c>
      <c r="F29" s="27">
        <f t="shared" si="2"/>
        <v>14248</v>
      </c>
      <c r="G29" s="27">
        <v>178</v>
      </c>
      <c r="H29" s="27">
        <v>182</v>
      </c>
      <c r="I29" s="27">
        <v>930</v>
      </c>
      <c r="J29" s="27">
        <v>959</v>
      </c>
      <c r="K29" s="27">
        <v>2243</v>
      </c>
      <c r="L29" s="27">
        <v>2213</v>
      </c>
      <c r="M29" s="27">
        <v>5844</v>
      </c>
      <c r="N29" s="27">
        <v>7829</v>
      </c>
      <c r="O29" s="27">
        <v>1286</v>
      </c>
      <c r="P29" s="27">
        <v>3065</v>
      </c>
      <c r="S29" s="29"/>
      <c r="T29" s="29"/>
    </row>
    <row r="30" spans="1:20" s="28" customFormat="1" ht="16.5" customHeight="1">
      <c r="A30" s="24">
        <v>11</v>
      </c>
      <c r="B30" s="41" t="s">
        <v>71</v>
      </c>
      <c r="C30" s="25" t="s">
        <v>37</v>
      </c>
      <c r="D30" s="26">
        <f t="shared" si="0"/>
        <v>95332</v>
      </c>
      <c r="E30" s="27">
        <f t="shared" si="1"/>
        <v>41970</v>
      </c>
      <c r="F30" s="27">
        <f t="shared" si="2"/>
        <v>53362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32956</v>
      </c>
      <c r="N30" s="27">
        <v>30018</v>
      </c>
      <c r="O30" s="27">
        <v>9014</v>
      </c>
      <c r="P30" s="27">
        <v>23344</v>
      </c>
      <c r="S30" s="29"/>
      <c r="T30" s="29"/>
    </row>
    <row r="31" spans="1:20" s="28" customFormat="1" ht="16.5" customHeight="1">
      <c r="A31" s="24">
        <v>12</v>
      </c>
      <c r="B31" s="41" t="s">
        <v>130</v>
      </c>
      <c r="C31" s="25" t="s">
        <v>129</v>
      </c>
      <c r="D31" s="26">
        <f t="shared" si="0"/>
        <v>75166</v>
      </c>
      <c r="E31" s="27">
        <f t="shared" si="1"/>
        <v>32633</v>
      </c>
      <c r="F31" s="27">
        <f t="shared" si="2"/>
        <v>42533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25939</v>
      </c>
      <c r="N31" s="27">
        <v>24505</v>
      </c>
      <c r="O31" s="27">
        <v>6694</v>
      </c>
      <c r="P31" s="27">
        <v>18028</v>
      </c>
      <c r="S31" s="29"/>
      <c r="T31" s="29"/>
    </row>
    <row r="32" spans="1:20" s="28" customFormat="1" ht="16.5" customHeight="1">
      <c r="A32" s="24">
        <v>13</v>
      </c>
      <c r="B32" s="41" t="s">
        <v>72</v>
      </c>
      <c r="C32" s="25" t="s">
        <v>38</v>
      </c>
      <c r="D32" s="26">
        <f t="shared" si="0"/>
        <v>19540</v>
      </c>
      <c r="E32" s="27">
        <f t="shared" si="1"/>
        <v>10026</v>
      </c>
      <c r="F32" s="27">
        <f t="shared" si="2"/>
        <v>9514</v>
      </c>
      <c r="G32" s="27">
        <v>386</v>
      </c>
      <c r="H32" s="27">
        <v>371</v>
      </c>
      <c r="I32" s="27">
        <v>2315</v>
      </c>
      <c r="J32" s="27">
        <v>2217</v>
      </c>
      <c r="K32" s="27">
        <v>7325</v>
      </c>
      <c r="L32" s="27">
        <v>6926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73</v>
      </c>
      <c r="C33" s="25" t="s">
        <v>39</v>
      </c>
      <c r="D33" s="26">
        <f t="shared" si="0"/>
        <v>13931</v>
      </c>
      <c r="E33" s="27">
        <f t="shared" si="1"/>
        <v>7334</v>
      </c>
      <c r="F33" s="27">
        <f t="shared" si="2"/>
        <v>6597</v>
      </c>
      <c r="G33" s="27">
        <v>249</v>
      </c>
      <c r="H33" s="27">
        <v>231</v>
      </c>
      <c r="I33" s="27">
        <v>1560</v>
      </c>
      <c r="J33" s="27">
        <v>1525</v>
      </c>
      <c r="K33" s="27">
        <v>5525</v>
      </c>
      <c r="L33" s="27">
        <v>4841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74</v>
      </c>
      <c r="C34" s="25" t="s">
        <v>40</v>
      </c>
      <c r="D34" s="26">
        <f t="shared" si="0"/>
        <v>13069</v>
      </c>
      <c r="E34" s="27">
        <f t="shared" si="1"/>
        <v>6731</v>
      </c>
      <c r="F34" s="27">
        <f t="shared" si="2"/>
        <v>6338</v>
      </c>
      <c r="G34" s="27">
        <v>275</v>
      </c>
      <c r="H34" s="27">
        <v>284</v>
      </c>
      <c r="I34" s="27">
        <v>1520</v>
      </c>
      <c r="J34" s="27">
        <v>1449</v>
      </c>
      <c r="K34" s="27">
        <v>4936</v>
      </c>
      <c r="L34" s="27">
        <v>4605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75</v>
      </c>
      <c r="C35" s="25" t="s">
        <v>41</v>
      </c>
      <c r="D35" s="26">
        <f t="shared" si="0"/>
        <v>9215</v>
      </c>
      <c r="E35" s="27">
        <f t="shared" si="1"/>
        <v>4546</v>
      </c>
      <c r="F35" s="27">
        <f t="shared" si="2"/>
        <v>4669</v>
      </c>
      <c r="G35" s="27">
        <v>11</v>
      </c>
      <c r="H35" s="27">
        <v>11</v>
      </c>
      <c r="I35" s="27">
        <v>26</v>
      </c>
      <c r="J35" s="27">
        <v>16</v>
      </c>
      <c r="K35" s="27">
        <v>48</v>
      </c>
      <c r="L35" s="27">
        <v>45</v>
      </c>
      <c r="M35" s="27">
        <v>3232</v>
      </c>
      <c r="N35" s="27">
        <v>2716</v>
      </c>
      <c r="O35" s="27">
        <v>1229</v>
      </c>
      <c r="P35" s="27">
        <v>1881</v>
      </c>
      <c r="S35" s="29"/>
      <c r="T35" s="29"/>
    </row>
    <row r="36" spans="1:20" s="28" customFormat="1" ht="16.5" customHeight="1">
      <c r="A36" s="24">
        <v>17</v>
      </c>
      <c r="B36" s="41" t="s">
        <v>76</v>
      </c>
      <c r="C36" s="25" t="s">
        <v>42</v>
      </c>
      <c r="D36" s="26">
        <f t="shared" si="0"/>
        <v>14161</v>
      </c>
      <c r="E36" s="27">
        <f t="shared" si="1"/>
        <v>6796</v>
      </c>
      <c r="F36" s="27">
        <f t="shared" si="2"/>
        <v>7365</v>
      </c>
      <c r="G36" s="27">
        <v>57</v>
      </c>
      <c r="H36" s="27">
        <v>59</v>
      </c>
      <c r="I36" s="27">
        <v>403</v>
      </c>
      <c r="J36" s="27">
        <v>323</v>
      </c>
      <c r="K36" s="27">
        <v>1064</v>
      </c>
      <c r="L36" s="27">
        <v>1031</v>
      </c>
      <c r="M36" s="27">
        <v>4221</v>
      </c>
      <c r="N36" s="27">
        <v>3468</v>
      </c>
      <c r="O36" s="27">
        <v>1051</v>
      </c>
      <c r="P36" s="27">
        <v>2484</v>
      </c>
      <c r="S36" s="29"/>
      <c r="T36" s="29"/>
    </row>
    <row r="37" spans="1:20" s="28" customFormat="1" ht="16.5" customHeight="1">
      <c r="A37" s="24">
        <v>18</v>
      </c>
      <c r="B37" s="41" t="s">
        <v>77</v>
      </c>
      <c r="C37" s="25" t="s">
        <v>43</v>
      </c>
      <c r="D37" s="26">
        <f t="shared" si="0"/>
        <v>13896</v>
      </c>
      <c r="E37" s="27">
        <f t="shared" si="1"/>
        <v>5999</v>
      </c>
      <c r="F37" s="27">
        <f t="shared" si="2"/>
        <v>7897</v>
      </c>
      <c r="G37" s="27">
        <v>94</v>
      </c>
      <c r="H37" s="27">
        <v>102</v>
      </c>
      <c r="I37" s="27">
        <v>556</v>
      </c>
      <c r="J37" s="27">
        <v>512</v>
      </c>
      <c r="K37" s="27">
        <v>1301</v>
      </c>
      <c r="L37" s="27">
        <v>1280</v>
      </c>
      <c r="M37" s="27">
        <v>3444</v>
      </c>
      <c r="N37" s="27">
        <v>4483</v>
      </c>
      <c r="O37" s="27">
        <v>604</v>
      </c>
      <c r="P37" s="27">
        <v>1520</v>
      </c>
      <c r="S37" s="29"/>
      <c r="T37" s="29"/>
    </row>
    <row r="38" spans="1:20" s="28" customFormat="1" ht="16.5" customHeight="1">
      <c r="A38" s="24">
        <v>19</v>
      </c>
      <c r="B38" s="41" t="s">
        <v>78</v>
      </c>
      <c r="C38" s="25" t="s">
        <v>44</v>
      </c>
      <c r="D38" s="26">
        <f t="shared" si="0"/>
        <v>4336</v>
      </c>
      <c r="E38" s="27">
        <f t="shared" si="1"/>
        <v>1693</v>
      </c>
      <c r="F38" s="27">
        <f t="shared" si="2"/>
        <v>2643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1227</v>
      </c>
      <c r="N38" s="27">
        <v>1372</v>
      </c>
      <c r="O38" s="27">
        <v>466</v>
      </c>
      <c r="P38" s="27">
        <v>1271</v>
      </c>
      <c r="S38" s="29"/>
      <c r="T38" s="29"/>
    </row>
    <row r="39" spans="1:20" s="28" customFormat="1" ht="16.5" customHeight="1">
      <c r="A39" s="24">
        <v>20</v>
      </c>
      <c r="B39" s="41" t="s">
        <v>79</v>
      </c>
      <c r="C39" s="25" t="s">
        <v>45</v>
      </c>
      <c r="D39" s="26">
        <f t="shared" si="0"/>
        <v>3104</v>
      </c>
      <c r="E39" s="27">
        <f t="shared" si="1"/>
        <v>1734</v>
      </c>
      <c r="F39" s="27">
        <f t="shared" si="2"/>
        <v>1370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1293</v>
      </c>
      <c r="N39" s="27">
        <v>906</v>
      </c>
      <c r="O39" s="27">
        <v>441</v>
      </c>
      <c r="P39" s="27">
        <v>464</v>
      </c>
      <c r="S39" s="29"/>
      <c r="T39" s="29"/>
    </row>
    <row r="40" spans="1:20" s="28" customFormat="1" ht="16.5" customHeight="1">
      <c r="A40" s="24">
        <v>21</v>
      </c>
      <c r="B40" s="41" t="s">
        <v>80</v>
      </c>
      <c r="C40" s="25" t="s">
        <v>133</v>
      </c>
      <c r="D40" s="26">
        <f t="shared" si="0"/>
        <v>4995</v>
      </c>
      <c r="E40" s="27">
        <f t="shared" si="1"/>
        <v>2286</v>
      </c>
      <c r="F40" s="27">
        <f t="shared" si="2"/>
        <v>2709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1843</v>
      </c>
      <c r="N40" s="27">
        <v>1397</v>
      </c>
      <c r="O40" s="27">
        <v>443</v>
      </c>
      <c r="P40" s="27">
        <v>1312</v>
      </c>
      <c r="S40" s="29"/>
      <c r="T40" s="29"/>
    </row>
    <row r="41" spans="1:20" s="28" customFormat="1" ht="16.5" customHeight="1">
      <c r="A41" s="24">
        <v>22</v>
      </c>
      <c r="B41" s="41" t="s">
        <v>81</v>
      </c>
      <c r="C41" s="25" t="s">
        <v>132</v>
      </c>
      <c r="D41" s="26">
        <f t="shared" si="0"/>
        <v>405</v>
      </c>
      <c r="E41" s="27">
        <f t="shared" si="1"/>
        <v>234</v>
      </c>
      <c r="F41" s="27">
        <f t="shared" si="2"/>
        <v>171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200</v>
      </c>
      <c r="N41" s="27">
        <v>111</v>
      </c>
      <c r="O41" s="27">
        <v>34</v>
      </c>
      <c r="P41" s="27">
        <v>60</v>
      </c>
      <c r="S41" s="29"/>
      <c r="T41" s="29"/>
    </row>
    <row r="42" spans="1:20" s="28" customFormat="1" ht="16.5" customHeight="1">
      <c r="A42" s="24">
        <v>23</v>
      </c>
      <c r="B42" s="41" t="s">
        <v>82</v>
      </c>
      <c r="C42" s="25" t="s">
        <v>46</v>
      </c>
      <c r="D42" s="26">
        <f t="shared" si="0"/>
        <v>1662</v>
      </c>
      <c r="E42" s="27">
        <f t="shared" si="1"/>
        <v>742</v>
      </c>
      <c r="F42" s="27">
        <f t="shared" si="2"/>
        <v>920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606</v>
      </c>
      <c r="N42" s="27">
        <v>503</v>
      </c>
      <c r="O42" s="27">
        <v>136</v>
      </c>
      <c r="P42" s="27">
        <v>417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47</v>
      </c>
      <c r="B44" s="40"/>
      <c r="C44" s="20" t="s">
        <v>48</v>
      </c>
      <c r="D44" s="21">
        <f t="shared" si="0"/>
        <v>193328</v>
      </c>
      <c r="E44" s="21">
        <f t="shared" si="1"/>
        <v>0</v>
      </c>
      <c r="F44" s="21">
        <f t="shared" si="2"/>
        <v>193328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114580</v>
      </c>
      <c r="O44" s="21">
        <f t="shared" si="4"/>
        <v>0</v>
      </c>
      <c r="P44" s="21">
        <f t="shared" si="4"/>
        <v>78748</v>
      </c>
      <c r="S44" s="23"/>
      <c r="T44" s="23"/>
    </row>
    <row r="45" spans="1:20" s="28" customFormat="1" ht="16.5" customHeight="1">
      <c r="A45" s="24">
        <v>1</v>
      </c>
      <c r="B45" s="41" t="s">
        <v>83</v>
      </c>
      <c r="C45" s="25" t="s">
        <v>49</v>
      </c>
      <c r="D45" s="26">
        <f t="shared" si="0"/>
        <v>97074</v>
      </c>
      <c r="E45" s="27">
        <f t="shared" si="1"/>
        <v>0</v>
      </c>
      <c r="F45" s="27">
        <f t="shared" si="2"/>
        <v>97074</v>
      </c>
      <c r="G45" s="27"/>
      <c r="H45" s="27"/>
      <c r="I45" s="27"/>
      <c r="J45" s="27"/>
      <c r="K45" s="27"/>
      <c r="L45" s="27"/>
      <c r="M45" s="27"/>
      <c r="N45" s="27">
        <v>55064</v>
      </c>
      <c r="O45" s="27">
        <v>0</v>
      </c>
      <c r="P45" s="27">
        <v>42010</v>
      </c>
      <c r="S45" s="29"/>
      <c r="T45" s="29"/>
    </row>
    <row r="46" spans="1:20" s="28" customFormat="1" ht="16.5" customHeight="1">
      <c r="A46" s="24">
        <v>3</v>
      </c>
      <c r="B46" s="41" t="s">
        <v>63</v>
      </c>
      <c r="C46" s="25" t="s">
        <v>29</v>
      </c>
      <c r="D46" s="26">
        <f aca="true" t="shared" si="5" ref="D46:D79">E46+F46</f>
        <v>18501</v>
      </c>
      <c r="E46" s="27">
        <f aca="true" t="shared" si="6" ref="E46:E79">G46+I46+K46+M46+O46</f>
        <v>0</v>
      </c>
      <c r="F46" s="27">
        <f aca="true" t="shared" si="7" ref="F46:F79">H46+J46+L46+N46+P46</f>
        <v>18501</v>
      </c>
      <c r="G46" s="27"/>
      <c r="H46" s="27"/>
      <c r="I46" s="27"/>
      <c r="J46" s="27"/>
      <c r="K46" s="27"/>
      <c r="L46" s="27"/>
      <c r="M46" s="27"/>
      <c r="N46" s="27">
        <v>11092</v>
      </c>
      <c r="O46" s="27">
        <v>0</v>
      </c>
      <c r="P46" s="27">
        <v>7409</v>
      </c>
      <c r="S46" s="29"/>
      <c r="T46" s="29"/>
    </row>
    <row r="47" spans="1:20" s="28" customFormat="1" ht="16.5" customHeight="1">
      <c r="A47" s="24">
        <v>4</v>
      </c>
      <c r="B47" s="41" t="s">
        <v>64</v>
      </c>
      <c r="C47" s="25" t="s">
        <v>30</v>
      </c>
      <c r="D47" s="26">
        <f t="shared" si="5"/>
        <v>1136</v>
      </c>
      <c r="E47" s="27">
        <f t="shared" si="6"/>
        <v>0</v>
      </c>
      <c r="F47" s="27">
        <f t="shared" si="7"/>
        <v>1136</v>
      </c>
      <c r="G47" s="27"/>
      <c r="H47" s="27"/>
      <c r="I47" s="27"/>
      <c r="J47" s="27"/>
      <c r="K47" s="27"/>
      <c r="L47" s="27"/>
      <c r="M47" s="27"/>
      <c r="N47" s="27">
        <v>715</v>
      </c>
      <c r="O47" s="27">
        <v>0</v>
      </c>
      <c r="P47" s="27">
        <v>421</v>
      </c>
      <c r="S47" s="29"/>
      <c r="T47" s="29"/>
    </row>
    <row r="48" spans="1:20" s="28" customFormat="1" ht="16.5" customHeight="1">
      <c r="A48" s="24">
        <v>5</v>
      </c>
      <c r="B48" s="41" t="s">
        <v>65</v>
      </c>
      <c r="C48" s="30" t="s">
        <v>31</v>
      </c>
      <c r="D48" s="26">
        <f t="shared" si="5"/>
        <v>16856</v>
      </c>
      <c r="E48" s="27">
        <f t="shared" si="6"/>
        <v>0</v>
      </c>
      <c r="F48" s="27">
        <f t="shared" si="7"/>
        <v>16856</v>
      </c>
      <c r="G48" s="27"/>
      <c r="H48" s="27"/>
      <c r="I48" s="27"/>
      <c r="J48" s="27"/>
      <c r="K48" s="27"/>
      <c r="L48" s="27"/>
      <c r="M48" s="27"/>
      <c r="N48" s="27">
        <v>9635</v>
      </c>
      <c r="O48" s="27">
        <v>0</v>
      </c>
      <c r="P48" s="27">
        <v>7221</v>
      </c>
      <c r="S48" s="29"/>
      <c r="T48" s="29"/>
    </row>
    <row r="49" spans="1:20" s="22" customFormat="1" ht="16.5" customHeight="1">
      <c r="A49" s="24">
        <v>6</v>
      </c>
      <c r="B49" s="41" t="s">
        <v>66</v>
      </c>
      <c r="C49" s="25" t="s">
        <v>32</v>
      </c>
      <c r="D49" s="26">
        <f t="shared" si="5"/>
        <v>352</v>
      </c>
      <c r="E49" s="27">
        <f t="shared" si="6"/>
        <v>0</v>
      </c>
      <c r="F49" s="27">
        <f t="shared" si="7"/>
        <v>352</v>
      </c>
      <c r="G49" s="26"/>
      <c r="H49" s="26"/>
      <c r="I49" s="26"/>
      <c r="J49" s="26"/>
      <c r="K49" s="26"/>
      <c r="L49" s="26"/>
      <c r="M49" s="26"/>
      <c r="N49" s="27">
        <v>205</v>
      </c>
      <c r="O49" s="26">
        <v>0</v>
      </c>
      <c r="P49" s="27">
        <v>147</v>
      </c>
      <c r="S49" s="23"/>
      <c r="T49" s="23"/>
    </row>
    <row r="50" spans="1:20" s="22" customFormat="1" ht="16.5" customHeight="1">
      <c r="A50" s="24">
        <v>7</v>
      </c>
      <c r="B50" s="41" t="s">
        <v>67</v>
      </c>
      <c r="C50" s="25" t="s">
        <v>33</v>
      </c>
      <c r="D50" s="26">
        <f t="shared" si="5"/>
        <v>8513</v>
      </c>
      <c r="E50" s="27">
        <f t="shared" si="6"/>
        <v>0</v>
      </c>
      <c r="F50" s="27">
        <f t="shared" si="7"/>
        <v>8513</v>
      </c>
      <c r="G50" s="26"/>
      <c r="H50" s="26"/>
      <c r="I50" s="26"/>
      <c r="J50" s="26"/>
      <c r="K50" s="26"/>
      <c r="L50" s="26"/>
      <c r="M50" s="26"/>
      <c r="N50" s="27">
        <v>4977</v>
      </c>
      <c r="O50" s="26">
        <v>0</v>
      </c>
      <c r="P50" s="27">
        <v>3536</v>
      </c>
      <c r="S50" s="23"/>
      <c r="T50" s="23"/>
    </row>
    <row r="51" spans="1:20" s="22" customFormat="1" ht="16.5" customHeight="1">
      <c r="A51" s="24">
        <v>8</v>
      </c>
      <c r="B51" s="41" t="s">
        <v>68</v>
      </c>
      <c r="C51" s="25" t="s">
        <v>34</v>
      </c>
      <c r="D51" s="26">
        <f t="shared" si="5"/>
        <v>4677</v>
      </c>
      <c r="E51" s="27">
        <f t="shared" si="6"/>
        <v>0</v>
      </c>
      <c r="F51" s="27">
        <f t="shared" si="7"/>
        <v>4677</v>
      </c>
      <c r="G51" s="26"/>
      <c r="H51" s="26"/>
      <c r="I51" s="26"/>
      <c r="J51" s="26"/>
      <c r="K51" s="26"/>
      <c r="L51" s="26"/>
      <c r="M51" s="26"/>
      <c r="N51" s="27">
        <v>2985</v>
      </c>
      <c r="O51" s="26">
        <v>0</v>
      </c>
      <c r="P51" s="27">
        <v>1692</v>
      </c>
      <c r="S51" s="23"/>
      <c r="T51" s="23"/>
    </row>
    <row r="52" spans="1:20" s="22" customFormat="1" ht="16.5" customHeight="1">
      <c r="A52" s="24">
        <v>9</v>
      </c>
      <c r="B52" s="41" t="s">
        <v>69</v>
      </c>
      <c r="C52" s="25" t="s">
        <v>35</v>
      </c>
      <c r="D52" s="26">
        <f t="shared" si="5"/>
        <v>13587</v>
      </c>
      <c r="E52" s="27">
        <f t="shared" si="6"/>
        <v>0</v>
      </c>
      <c r="F52" s="27">
        <f t="shared" si="7"/>
        <v>13587</v>
      </c>
      <c r="G52" s="26"/>
      <c r="H52" s="26"/>
      <c r="I52" s="26"/>
      <c r="J52" s="26"/>
      <c r="K52" s="26"/>
      <c r="L52" s="26"/>
      <c r="M52" s="26"/>
      <c r="N52" s="27">
        <v>8792</v>
      </c>
      <c r="O52" s="26">
        <v>0</v>
      </c>
      <c r="P52" s="27">
        <v>4795</v>
      </c>
      <c r="S52" s="23"/>
      <c r="T52" s="23"/>
    </row>
    <row r="53" spans="1:20" s="22" customFormat="1" ht="16.5" customHeight="1">
      <c r="A53" s="24">
        <v>10</v>
      </c>
      <c r="B53" s="41" t="s">
        <v>70</v>
      </c>
      <c r="C53" s="25" t="s">
        <v>36</v>
      </c>
      <c r="D53" s="26">
        <f t="shared" si="5"/>
        <v>11079</v>
      </c>
      <c r="E53" s="27">
        <f t="shared" si="6"/>
        <v>0</v>
      </c>
      <c r="F53" s="27">
        <f t="shared" si="7"/>
        <v>11079</v>
      </c>
      <c r="G53" s="26"/>
      <c r="H53" s="26"/>
      <c r="I53" s="26"/>
      <c r="J53" s="26"/>
      <c r="K53" s="26"/>
      <c r="L53" s="26"/>
      <c r="M53" s="26"/>
      <c r="N53" s="27">
        <v>7978</v>
      </c>
      <c r="O53" s="26">
        <v>0</v>
      </c>
      <c r="P53" s="27">
        <v>3101</v>
      </c>
      <c r="S53" s="23"/>
      <c r="T53" s="23"/>
    </row>
    <row r="54" spans="1:20" s="28" customFormat="1" ht="16.5" customHeight="1">
      <c r="A54" s="24">
        <v>11</v>
      </c>
      <c r="B54" s="41" t="s">
        <v>75</v>
      </c>
      <c r="C54" s="25" t="s">
        <v>41</v>
      </c>
      <c r="D54" s="26">
        <f t="shared" si="5"/>
        <v>4158</v>
      </c>
      <c r="E54" s="27">
        <f t="shared" si="6"/>
        <v>0</v>
      </c>
      <c r="F54" s="27">
        <f t="shared" si="7"/>
        <v>4158</v>
      </c>
      <c r="G54" s="27"/>
      <c r="H54" s="27"/>
      <c r="I54" s="27"/>
      <c r="J54" s="27"/>
      <c r="K54" s="27"/>
      <c r="L54" s="27"/>
      <c r="M54" s="27"/>
      <c r="N54" s="27">
        <v>2371</v>
      </c>
      <c r="O54" s="27">
        <v>0</v>
      </c>
      <c r="P54" s="27">
        <v>1787</v>
      </c>
      <c r="S54" s="29"/>
      <c r="T54" s="29"/>
    </row>
    <row r="55" spans="1:20" s="28" customFormat="1" ht="16.5" customHeight="1">
      <c r="A55" s="24">
        <v>12</v>
      </c>
      <c r="B55" s="41" t="s">
        <v>76</v>
      </c>
      <c r="C55" s="25" t="s">
        <v>42</v>
      </c>
      <c r="D55" s="26">
        <f t="shared" si="5"/>
        <v>5986</v>
      </c>
      <c r="E55" s="27">
        <f t="shared" si="6"/>
        <v>0</v>
      </c>
      <c r="F55" s="27">
        <f t="shared" si="7"/>
        <v>5986</v>
      </c>
      <c r="G55" s="27"/>
      <c r="H55" s="27"/>
      <c r="I55" s="27"/>
      <c r="J55" s="27"/>
      <c r="K55" s="27"/>
      <c r="L55" s="27"/>
      <c r="M55" s="27"/>
      <c r="N55" s="27">
        <v>3499</v>
      </c>
      <c r="O55" s="27">
        <v>0</v>
      </c>
      <c r="P55" s="27">
        <v>2487</v>
      </c>
      <c r="S55" s="29"/>
      <c r="T55" s="29"/>
    </row>
    <row r="56" spans="1:20" s="28" customFormat="1" ht="16.5" customHeight="1">
      <c r="A56" s="24">
        <v>13</v>
      </c>
      <c r="B56" s="41" t="s">
        <v>77</v>
      </c>
      <c r="C56" s="25" t="s">
        <v>43</v>
      </c>
      <c r="D56" s="26">
        <f t="shared" si="5"/>
        <v>6208</v>
      </c>
      <c r="E56" s="27">
        <f t="shared" si="6"/>
        <v>0</v>
      </c>
      <c r="F56" s="27">
        <f t="shared" si="7"/>
        <v>6208</v>
      </c>
      <c r="G56" s="27"/>
      <c r="H56" s="27"/>
      <c r="I56" s="27"/>
      <c r="J56" s="27"/>
      <c r="K56" s="27"/>
      <c r="L56" s="27"/>
      <c r="M56" s="27"/>
      <c r="N56" s="27">
        <v>4657</v>
      </c>
      <c r="O56" s="27">
        <v>0</v>
      </c>
      <c r="P56" s="27">
        <v>1551</v>
      </c>
      <c r="S56" s="29"/>
      <c r="T56" s="29"/>
    </row>
    <row r="57" spans="1:20" s="22" customFormat="1" ht="16.5" customHeight="1">
      <c r="A57" s="24">
        <v>14</v>
      </c>
      <c r="B57" s="41" t="s">
        <v>78</v>
      </c>
      <c r="C57" s="25" t="s">
        <v>44</v>
      </c>
      <c r="D57" s="26">
        <f t="shared" si="5"/>
        <v>2615</v>
      </c>
      <c r="E57" s="27">
        <f t="shared" si="6"/>
        <v>0</v>
      </c>
      <c r="F57" s="27">
        <f t="shared" si="7"/>
        <v>2615</v>
      </c>
      <c r="G57" s="26"/>
      <c r="H57" s="26"/>
      <c r="I57" s="26"/>
      <c r="J57" s="26"/>
      <c r="K57" s="26"/>
      <c r="L57" s="26"/>
      <c r="M57" s="26"/>
      <c r="N57" s="27">
        <v>1364</v>
      </c>
      <c r="O57" s="26">
        <v>0</v>
      </c>
      <c r="P57" s="27">
        <v>1251</v>
      </c>
      <c r="S57" s="23"/>
      <c r="T57" s="23"/>
    </row>
    <row r="58" spans="1:20" s="22" customFormat="1" ht="16.5" customHeight="1">
      <c r="A58" s="24">
        <v>15</v>
      </c>
      <c r="B58" s="41" t="s">
        <v>80</v>
      </c>
      <c r="C58" s="25" t="s">
        <v>133</v>
      </c>
      <c r="D58" s="26">
        <f t="shared" si="5"/>
        <v>2429</v>
      </c>
      <c r="E58" s="27">
        <f t="shared" si="6"/>
        <v>0</v>
      </c>
      <c r="F58" s="27">
        <f t="shared" si="7"/>
        <v>2429</v>
      </c>
      <c r="G58" s="26"/>
      <c r="H58" s="26"/>
      <c r="I58" s="26"/>
      <c r="J58" s="26"/>
      <c r="K58" s="26"/>
      <c r="L58" s="26"/>
      <c r="M58" s="26"/>
      <c r="N58" s="27">
        <v>1147</v>
      </c>
      <c r="O58" s="26">
        <v>0</v>
      </c>
      <c r="P58" s="27">
        <v>1282</v>
      </c>
      <c r="S58" s="23"/>
      <c r="T58" s="23"/>
    </row>
    <row r="59" spans="1:20" s="22" customFormat="1" ht="16.5" customHeight="1">
      <c r="A59" s="24">
        <v>16</v>
      </c>
      <c r="B59" s="41" t="s">
        <v>81</v>
      </c>
      <c r="C59" s="25" t="s">
        <v>132</v>
      </c>
      <c r="D59" s="26">
        <f t="shared" si="5"/>
        <v>157</v>
      </c>
      <c r="E59" s="27">
        <f t="shared" si="6"/>
        <v>0</v>
      </c>
      <c r="F59" s="27">
        <f t="shared" si="7"/>
        <v>157</v>
      </c>
      <c r="G59" s="26"/>
      <c r="H59" s="26"/>
      <c r="I59" s="26"/>
      <c r="J59" s="26"/>
      <c r="K59" s="26"/>
      <c r="L59" s="26"/>
      <c r="M59" s="26"/>
      <c r="N59" s="27">
        <v>99</v>
      </c>
      <c r="O59" s="26">
        <v>0</v>
      </c>
      <c r="P59" s="27">
        <v>58</v>
      </c>
      <c r="S59" s="23"/>
      <c r="T59" s="23"/>
    </row>
    <row r="60" spans="1:20" s="22" customFormat="1" ht="26.25" customHeight="1">
      <c r="A60" s="19" t="s">
        <v>50</v>
      </c>
      <c r="B60" s="40"/>
      <c r="C60" s="20" t="s">
        <v>51</v>
      </c>
      <c r="D60" s="21">
        <f t="shared" si="5"/>
        <v>438239</v>
      </c>
      <c r="E60" s="21">
        <f t="shared" si="6"/>
        <v>201594</v>
      </c>
      <c r="F60" s="21">
        <f t="shared" si="7"/>
        <v>236645</v>
      </c>
      <c r="G60" s="21">
        <f aca="true" t="shared" si="8" ref="G60:P60">SUM(G61:G80)</f>
        <v>1918</v>
      </c>
      <c r="H60" s="21">
        <f t="shared" si="8"/>
        <v>1887</v>
      </c>
      <c r="I60" s="21">
        <f t="shared" si="8"/>
        <v>10757</v>
      </c>
      <c r="J60" s="21">
        <f t="shared" si="8"/>
        <v>10330</v>
      </c>
      <c r="K60" s="21">
        <f t="shared" si="8"/>
        <v>33238</v>
      </c>
      <c r="L60" s="21">
        <f t="shared" si="8"/>
        <v>31320</v>
      </c>
      <c r="M60" s="21">
        <f t="shared" si="8"/>
        <v>124328</v>
      </c>
      <c r="N60" s="21">
        <f t="shared" si="8"/>
        <v>114363</v>
      </c>
      <c r="O60" s="21">
        <f t="shared" si="8"/>
        <v>31353</v>
      </c>
      <c r="P60" s="21">
        <f t="shared" si="8"/>
        <v>78745</v>
      </c>
      <c r="S60" s="23"/>
      <c r="T60" s="23"/>
    </row>
    <row r="61" spans="1:20" s="22" customFormat="1" ht="16.5" customHeight="1">
      <c r="A61" s="24">
        <v>1</v>
      </c>
      <c r="B61" s="41" t="s">
        <v>62</v>
      </c>
      <c r="C61" s="25" t="s">
        <v>28</v>
      </c>
      <c r="D61" s="26">
        <f t="shared" si="5"/>
        <v>463</v>
      </c>
      <c r="E61" s="27">
        <f t="shared" si="6"/>
        <v>151</v>
      </c>
      <c r="F61" s="27">
        <f t="shared" si="7"/>
        <v>312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117</v>
      </c>
      <c r="N61" s="26">
        <v>241</v>
      </c>
      <c r="O61" s="26">
        <v>34</v>
      </c>
      <c r="P61" s="26">
        <v>71</v>
      </c>
      <c r="S61" s="23"/>
      <c r="T61" s="23"/>
    </row>
    <row r="62" spans="1:20" s="22" customFormat="1" ht="16.5" customHeight="1">
      <c r="A62" s="24">
        <v>2</v>
      </c>
      <c r="B62" s="41" t="s">
        <v>63</v>
      </c>
      <c r="C62" s="25" t="s">
        <v>29</v>
      </c>
      <c r="D62" s="26">
        <f t="shared" si="5"/>
        <v>19751</v>
      </c>
      <c r="E62" s="27">
        <f t="shared" si="6"/>
        <v>9576</v>
      </c>
      <c r="F62" s="27">
        <f t="shared" si="7"/>
        <v>10175</v>
      </c>
      <c r="G62" s="26">
        <v>80</v>
      </c>
      <c r="H62" s="26">
        <v>69</v>
      </c>
      <c r="I62" s="26">
        <v>441</v>
      </c>
      <c r="J62" s="26">
        <v>430</v>
      </c>
      <c r="K62" s="26">
        <v>1409</v>
      </c>
      <c r="L62" s="26">
        <v>1334</v>
      </c>
      <c r="M62" s="26">
        <v>6302</v>
      </c>
      <c r="N62" s="26">
        <v>5025</v>
      </c>
      <c r="O62" s="26">
        <v>1344</v>
      </c>
      <c r="P62" s="26">
        <v>3317</v>
      </c>
      <c r="S62" s="23"/>
      <c r="T62" s="23"/>
    </row>
    <row r="63" spans="1:20" s="22" customFormat="1" ht="16.5" customHeight="1">
      <c r="A63" s="24">
        <v>3</v>
      </c>
      <c r="B63" s="41" t="s">
        <v>64</v>
      </c>
      <c r="C63" s="25" t="s">
        <v>30</v>
      </c>
      <c r="D63" s="26">
        <f t="shared" si="5"/>
        <v>2512</v>
      </c>
      <c r="E63" s="27">
        <f t="shared" si="6"/>
        <v>1251</v>
      </c>
      <c r="F63" s="27">
        <f t="shared" si="7"/>
        <v>1261</v>
      </c>
      <c r="G63" s="26">
        <v>4</v>
      </c>
      <c r="H63" s="26">
        <v>4</v>
      </c>
      <c r="I63" s="26">
        <v>15</v>
      </c>
      <c r="J63" s="26">
        <v>12</v>
      </c>
      <c r="K63" s="26">
        <v>126</v>
      </c>
      <c r="L63" s="26">
        <v>128</v>
      </c>
      <c r="M63" s="26">
        <v>913</v>
      </c>
      <c r="N63" s="26">
        <v>701</v>
      </c>
      <c r="O63" s="26">
        <v>193</v>
      </c>
      <c r="P63" s="26">
        <v>416</v>
      </c>
      <c r="S63" s="23"/>
      <c r="T63" s="23"/>
    </row>
    <row r="64" spans="1:20" s="22" customFormat="1" ht="16.5" customHeight="1">
      <c r="A64" s="24">
        <v>4</v>
      </c>
      <c r="B64" s="41" t="s">
        <v>65</v>
      </c>
      <c r="C64" s="25" t="s">
        <v>31</v>
      </c>
      <c r="D64" s="26">
        <f t="shared" si="5"/>
        <v>38502</v>
      </c>
      <c r="E64" s="27">
        <f t="shared" si="6"/>
        <v>17774</v>
      </c>
      <c r="F64" s="27">
        <f t="shared" si="7"/>
        <v>20728</v>
      </c>
      <c r="G64" s="26">
        <v>151</v>
      </c>
      <c r="H64" s="26">
        <v>151</v>
      </c>
      <c r="I64" s="26">
        <v>840</v>
      </c>
      <c r="J64" s="26">
        <v>808</v>
      </c>
      <c r="K64" s="26">
        <v>2904</v>
      </c>
      <c r="L64" s="26">
        <v>2806</v>
      </c>
      <c r="M64" s="26">
        <v>10998</v>
      </c>
      <c r="N64" s="26">
        <v>9761</v>
      </c>
      <c r="O64" s="26">
        <v>2881</v>
      </c>
      <c r="P64" s="26">
        <v>7202</v>
      </c>
      <c r="S64" s="23"/>
      <c r="T64" s="23"/>
    </row>
    <row r="65" spans="1:20" s="22" customFormat="1" ht="16.5" customHeight="1">
      <c r="A65" s="24">
        <v>5</v>
      </c>
      <c r="B65" s="41" t="s">
        <v>66</v>
      </c>
      <c r="C65" s="25" t="s">
        <v>32</v>
      </c>
      <c r="D65" s="26">
        <f t="shared" si="5"/>
        <v>934</v>
      </c>
      <c r="E65" s="27">
        <f t="shared" si="6"/>
        <v>546</v>
      </c>
      <c r="F65" s="27">
        <f t="shared" si="7"/>
        <v>388</v>
      </c>
      <c r="G65" s="26">
        <v>1</v>
      </c>
      <c r="H65" s="26">
        <v>1</v>
      </c>
      <c r="I65" s="26">
        <v>4</v>
      </c>
      <c r="J65" s="26">
        <v>5</v>
      </c>
      <c r="K65" s="26">
        <v>34</v>
      </c>
      <c r="L65" s="26">
        <v>33</v>
      </c>
      <c r="M65" s="26">
        <v>413</v>
      </c>
      <c r="N65" s="26">
        <v>203</v>
      </c>
      <c r="O65" s="26">
        <v>94</v>
      </c>
      <c r="P65" s="26">
        <v>146</v>
      </c>
      <c r="S65" s="23"/>
      <c r="T65" s="23"/>
    </row>
    <row r="66" spans="1:20" s="22" customFormat="1" ht="16.5" customHeight="1">
      <c r="A66" s="24">
        <v>6</v>
      </c>
      <c r="B66" s="41" t="s">
        <v>67</v>
      </c>
      <c r="C66" s="25" t="s">
        <v>33</v>
      </c>
      <c r="D66" s="26">
        <f t="shared" si="5"/>
        <v>482</v>
      </c>
      <c r="E66" s="27">
        <f t="shared" si="6"/>
        <v>281</v>
      </c>
      <c r="F66" s="27">
        <f t="shared" si="7"/>
        <v>201</v>
      </c>
      <c r="G66" s="26">
        <v>0</v>
      </c>
      <c r="H66" s="26">
        <v>1</v>
      </c>
      <c r="I66" s="26">
        <v>4</v>
      </c>
      <c r="J66" s="26">
        <v>0</v>
      </c>
      <c r="K66" s="26">
        <v>21</v>
      </c>
      <c r="L66" s="26">
        <v>14</v>
      </c>
      <c r="M66" s="26">
        <v>233</v>
      </c>
      <c r="N66" s="26">
        <v>138</v>
      </c>
      <c r="O66" s="26">
        <v>23</v>
      </c>
      <c r="P66" s="26">
        <v>48</v>
      </c>
      <c r="S66" s="23"/>
      <c r="T66" s="23"/>
    </row>
    <row r="67" spans="1:20" s="22" customFormat="1" ht="16.5" customHeight="1">
      <c r="A67" s="24">
        <v>7</v>
      </c>
      <c r="B67" s="41" t="s">
        <v>69</v>
      </c>
      <c r="C67" s="25" t="s">
        <v>35</v>
      </c>
      <c r="D67" s="26">
        <f t="shared" si="5"/>
        <v>32054</v>
      </c>
      <c r="E67" s="27">
        <f t="shared" si="6"/>
        <v>14576</v>
      </c>
      <c r="F67" s="27">
        <f t="shared" si="7"/>
        <v>17478</v>
      </c>
      <c r="G67" s="26">
        <v>174</v>
      </c>
      <c r="H67" s="26">
        <v>208</v>
      </c>
      <c r="I67" s="26">
        <v>921</v>
      </c>
      <c r="J67" s="26">
        <v>924</v>
      </c>
      <c r="K67" s="26">
        <v>2892</v>
      </c>
      <c r="L67" s="26">
        <v>2729</v>
      </c>
      <c r="M67" s="26">
        <v>8906</v>
      </c>
      <c r="N67" s="26">
        <v>8832</v>
      </c>
      <c r="O67" s="26">
        <v>1683</v>
      </c>
      <c r="P67" s="26">
        <v>4785</v>
      </c>
      <c r="S67" s="23"/>
      <c r="T67" s="23"/>
    </row>
    <row r="68" spans="1:20" s="22" customFormat="1" ht="16.5" customHeight="1">
      <c r="A68" s="24">
        <v>10</v>
      </c>
      <c r="B68" s="41" t="s">
        <v>130</v>
      </c>
      <c r="C68" s="25" t="s">
        <v>129</v>
      </c>
      <c r="D68" s="26">
        <f t="shared" si="5"/>
        <v>28660</v>
      </c>
      <c r="E68" s="27">
        <f t="shared" si="6"/>
        <v>12333</v>
      </c>
      <c r="F68" s="27">
        <f t="shared" si="7"/>
        <v>16327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9896</v>
      </c>
      <c r="N68" s="26">
        <v>9836</v>
      </c>
      <c r="O68" s="26">
        <v>2437</v>
      </c>
      <c r="P68" s="26">
        <v>6491</v>
      </c>
      <c r="S68" s="23"/>
      <c r="T68" s="23"/>
    </row>
    <row r="69" spans="1:20" s="22" customFormat="1" ht="16.5" customHeight="1">
      <c r="A69" s="24">
        <v>11</v>
      </c>
      <c r="B69" s="41" t="s">
        <v>84</v>
      </c>
      <c r="C69" s="25" t="s">
        <v>52</v>
      </c>
      <c r="D69" s="26">
        <f t="shared" si="5"/>
        <v>216379</v>
      </c>
      <c r="E69" s="27">
        <f t="shared" si="6"/>
        <v>98451</v>
      </c>
      <c r="F69" s="27">
        <f t="shared" si="7"/>
        <v>117928</v>
      </c>
      <c r="G69" s="26">
        <v>1062</v>
      </c>
      <c r="H69" s="26">
        <v>1049</v>
      </c>
      <c r="I69" s="26">
        <v>6187</v>
      </c>
      <c r="J69" s="26">
        <v>6005</v>
      </c>
      <c r="K69" s="26">
        <v>19658</v>
      </c>
      <c r="L69" s="26">
        <v>18249</v>
      </c>
      <c r="M69" s="26">
        <v>56306</v>
      </c>
      <c r="N69" s="26">
        <v>53495</v>
      </c>
      <c r="O69" s="26">
        <v>15238</v>
      </c>
      <c r="P69" s="26">
        <v>39130</v>
      </c>
      <c r="S69" s="23"/>
      <c r="T69" s="23"/>
    </row>
    <row r="70" spans="1:20" s="22" customFormat="1" ht="16.5" customHeight="1">
      <c r="A70" s="24">
        <v>12</v>
      </c>
      <c r="B70" s="41" t="s">
        <v>85</v>
      </c>
      <c r="C70" s="30" t="s">
        <v>53</v>
      </c>
      <c r="D70" s="26">
        <f t="shared" si="5"/>
        <v>24475</v>
      </c>
      <c r="E70" s="27">
        <f t="shared" si="6"/>
        <v>11933</v>
      </c>
      <c r="F70" s="27">
        <f t="shared" si="7"/>
        <v>12542</v>
      </c>
      <c r="G70" s="26">
        <v>120</v>
      </c>
      <c r="H70" s="26">
        <v>114</v>
      </c>
      <c r="I70" s="26">
        <v>663</v>
      </c>
      <c r="J70" s="26">
        <v>606</v>
      </c>
      <c r="K70" s="26">
        <v>1769</v>
      </c>
      <c r="L70" s="26">
        <v>1702</v>
      </c>
      <c r="M70" s="26">
        <v>7712</v>
      </c>
      <c r="N70" s="26">
        <v>6058</v>
      </c>
      <c r="O70" s="26">
        <v>1669</v>
      </c>
      <c r="P70" s="26">
        <v>4062</v>
      </c>
      <c r="S70" s="23"/>
      <c r="T70" s="23"/>
    </row>
    <row r="71" spans="1:20" s="22" customFormat="1" ht="16.5" customHeight="1">
      <c r="A71" s="24">
        <v>13</v>
      </c>
      <c r="B71" s="41" t="s">
        <v>86</v>
      </c>
      <c r="C71" s="25" t="s">
        <v>54</v>
      </c>
      <c r="D71" s="26">
        <f t="shared" si="5"/>
        <v>19282</v>
      </c>
      <c r="E71" s="27">
        <f t="shared" si="6"/>
        <v>9246</v>
      </c>
      <c r="F71" s="27">
        <f t="shared" si="7"/>
        <v>10036</v>
      </c>
      <c r="G71" s="27">
        <v>104</v>
      </c>
      <c r="H71" s="26">
        <v>67</v>
      </c>
      <c r="I71" s="27">
        <v>426</v>
      </c>
      <c r="J71" s="26">
        <v>459</v>
      </c>
      <c r="K71" s="26">
        <v>1258</v>
      </c>
      <c r="L71" s="26">
        <v>1163</v>
      </c>
      <c r="M71" s="26">
        <v>6016</v>
      </c>
      <c r="N71" s="26">
        <v>4848</v>
      </c>
      <c r="O71" s="26">
        <v>1442</v>
      </c>
      <c r="P71" s="26">
        <v>3499</v>
      </c>
      <c r="S71" s="23"/>
      <c r="T71" s="23"/>
    </row>
    <row r="72" spans="1:20" s="22" customFormat="1" ht="16.5" customHeight="1">
      <c r="A72" s="24">
        <v>14</v>
      </c>
      <c r="B72" s="41" t="s">
        <v>87</v>
      </c>
      <c r="C72" s="25" t="s">
        <v>55</v>
      </c>
      <c r="D72" s="26">
        <f t="shared" si="5"/>
        <v>11034</v>
      </c>
      <c r="E72" s="27">
        <f t="shared" si="6"/>
        <v>5238</v>
      </c>
      <c r="F72" s="27">
        <f t="shared" si="7"/>
        <v>5796</v>
      </c>
      <c r="G72" s="27">
        <v>66</v>
      </c>
      <c r="H72" s="26">
        <v>61</v>
      </c>
      <c r="I72" s="27">
        <v>285</v>
      </c>
      <c r="J72" s="26">
        <v>237</v>
      </c>
      <c r="K72" s="26">
        <v>780</v>
      </c>
      <c r="L72" s="26">
        <v>814</v>
      </c>
      <c r="M72" s="26">
        <v>3364</v>
      </c>
      <c r="N72" s="26">
        <v>2992</v>
      </c>
      <c r="O72" s="26">
        <v>743</v>
      </c>
      <c r="P72" s="26">
        <v>1692</v>
      </c>
      <c r="S72" s="23"/>
      <c r="T72" s="23"/>
    </row>
    <row r="73" spans="1:20" s="22" customFormat="1" ht="16.5" customHeight="1">
      <c r="A73" s="24">
        <v>15</v>
      </c>
      <c r="B73" s="41" t="s">
        <v>75</v>
      </c>
      <c r="C73" s="25" t="s">
        <v>41</v>
      </c>
      <c r="D73" s="26">
        <f t="shared" si="5"/>
        <v>5064</v>
      </c>
      <c r="E73" s="27">
        <f t="shared" si="6"/>
        <v>2695</v>
      </c>
      <c r="F73" s="27">
        <f t="shared" si="7"/>
        <v>2369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1829</v>
      </c>
      <c r="N73" s="26">
        <v>1135</v>
      </c>
      <c r="O73" s="26">
        <v>866</v>
      </c>
      <c r="P73" s="26">
        <v>1234</v>
      </c>
      <c r="S73" s="23"/>
      <c r="T73" s="23"/>
    </row>
    <row r="74" spans="1:20" s="22" customFormat="1" ht="16.5" customHeight="1">
      <c r="A74" s="24">
        <v>16</v>
      </c>
      <c r="B74" s="41" t="s">
        <v>76</v>
      </c>
      <c r="C74" s="25" t="s">
        <v>42</v>
      </c>
      <c r="D74" s="26">
        <f t="shared" si="5"/>
        <v>14250</v>
      </c>
      <c r="E74" s="27">
        <f t="shared" si="6"/>
        <v>6831</v>
      </c>
      <c r="F74" s="27">
        <f t="shared" si="7"/>
        <v>7419</v>
      </c>
      <c r="G74" s="27">
        <v>57</v>
      </c>
      <c r="H74" s="26">
        <v>59</v>
      </c>
      <c r="I74" s="27">
        <v>406</v>
      </c>
      <c r="J74" s="26">
        <v>324</v>
      </c>
      <c r="K74" s="26">
        <v>1069</v>
      </c>
      <c r="L74" s="26">
        <v>1038</v>
      </c>
      <c r="M74" s="26">
        <v>4247</v>
      </c>
      <c r="N74" s="26">
        <v>3509</v>
      </c>
      <c r="O74" s="26">
        <v>1052</v>
      </c>
      <c r="P74" s="26">
        <v>2489</v>
      </c>
      <c r="S74" s="23"/>
      <c r="T74" s="23"/>
    </row>
    <row r="75" spans="1:20" s="22" customFormat="1" ht="16.5" customHeight="1">
      <c r="A75" s="24">
        <v>17</v>
      </c>
      <c r="B75" s="41" t="s">
        <v>77</v>
      </c>
      <c r="C75" s="25" t="s">
        <v>43</v>
      </c>
      <c r="D75" s="26">
        <f t="shared" si="5"/>
        <v>14375</v>
      </c>
      <c r="E75" s="27">
        <f t="shared" si="6"/>
        <v>6219</v>
      </c>
      <c r="F75" s="27">
        <f t="shared" si="7"/>
        <v>8156</v>
      </c>
      <c r="G75" s="27">
        <v>99</v>
      </c>
      <c r="H75" s="26">
        <v>103</v>
      </c>
      <c r="I75" s="27">
        <v>565</v>
      </c>
      <c r="J75" s="26">
        <v>520</v>
      </c>
      <c r="K75" s="26">
        <v>1318</v>
      </c>
      <c r="L75" s="26">
        <v>1310</v>
      </c>
      <c r="M75" s="26">
        <v>3619</v>
      </c>
      <c r="N75" s="26">
        <v>4678</v>
      </c>
      <c r="O75" s="26">
        <v>618</v>
      </c>
      <c r="P75" s="26">
        <v>1545</v>
      </c>
      <c r="S75" s="23"/>
      <c r="T75" s="23"/>
    </row>
    <row r="76" spans="1:20" s="22" customFormat="1" ht="16.5" customHeight="1">
      <c r="A76" s="24">
        <v>18</v>
      </c>
      <c r="B76" s="41" t="s">
        <v>78</v>
      </c>
      <c r="C76" s="25" t="s">
        <v>44</v>
      </c>
      <c r="D76" s="26">
        <f t="shared" si="5"/>
        <v>4361</v>
      </c>
      <c r="E76" s="27">
        <f t="shared" si="6"/>
        <v>1702</v>
      </c>
      <c r="F76" s="27">
        <f t="shared" si="7"/>
        <v>2659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1235</v>
      </c>
      <c r="N76" s="26">
        <v>1383</v>
      </c>
      <c r="O76" s="26">
        <v>467</v>
      </c>
      <c r="P76" s="26">
        <v>1276</v>
      </c>
      <c r="S76" s="23"/>
      <c r="T76" s="23"/>
    </row>
    <row r="77" spans="1:20" s="22" customFormat="1" ht="16.5" customHeight="1">
      <c r="A77" s="24">
        <v>19</v>
      </c>
      <c r="B77" s="41" t="s">
        <v>79</v>
      </c>
      <c r="C77" s="25" t="s">
        <v>45</v>
      </c>
      <c r="D77" s="26">
        <f t="shared" si="5"/>
        <v>932</v>
      </c>
      <c r="E77" s="27">
        <f t="shared" si="6"/>
        <v>554</v>
      </c>
      <c r="F77" s="27">
        <f t="shared" si="7"/>
        <v>378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396</v>
      </c>
      <c r="N77" s="26">
        <v>211</v>
      </c>
      <c r="O77" s="26">
        <v>158</v>
      </c>
      <c r="P77" s="26">
        <v>167</v>
      </c>
      <c r="S77" s="23"/>
      <c r="T77" s="23"/>
    </row>
    <row r="78" spans="1:16" s="33" customFormat="1" ht="16.5" customHeight="1">
      <c r="A78" s="24">
        <v>20</v>
      </c>
      <c r="B78" s="41" t="s">
        <v>80</v>
      </c>
      <c r="C78" s="25" t="s">
        <v>133</v>
      </c>
      <c r="D78" s="26">
        <f t="shared" si="5"/>
        <v>4329</v>
      </c>
      <c r="E78" s="27">
        <f t="shared" si="6"/>
        <v>2007</v>
      </c>
      <c r="F78" s="27">
        <f t="shared" si="7"/>
        <v>2322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1627</v>
      </c>
      <c r="N78" s="31">
        <v>1207</v>
      </c>
      <c r="O78" s="32">
        <v>380</v>
      </c>
      <c r="P78" s="32">
        <v>1115</v>
      </c>
    </row>
    <row r="79" spans="1:16" s="33" customFormat="1" ht="16.5" customHeight="1">
      <c r="A79" s="24">
        <v>21</v>
      </c>
      <c r="B79" s="41" t="s">
        <v>81</v>
      </c>
      <c r="C79" s="25" t="s">
        <v>132</v>
      </c>
      <c r="D79" s="26">
        <f t="shared" si="5"/>
        <v>400</v>
      </c>
      <c r="E79" s="27">
        <f t="shared" si="6"/>
        <v>230</v>
      </c>
      <c r="F79" s="27">
        <f t="shared" si="7"/>
        <v>170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199</v>
      </c>
      <c r="N79" s="31">
        <v>110</v>
      </c>
      <c r="O79" s="32">
        <v>31</v>
      </c>
      <c r="P79" s="32">
        <v>60</v>
      </c>
    </row>
    <row r="80" spans="1:16" s="33" customFormat="1" ht="16.5" customHeight="1">
      <c r="A80" s="24"/>
      <c r="B80" s="41"/>
      <c r="C80" s="25"/>
      <c r="D80" s="26">
        <f aca="true" t="shared" si="9" ref="D80:D92">E80+F80</f>
        <v>0</v>
      </c>
      <c r="E80" s="27">
        <f aca="true" t="shared" si="10" ref="E80:E92">G80+I80+K80+M80+O80</f>
        <v>0</v>
      </c>
      <c r="F80" s="27">
        <f aca="true" t="shared" si="11" ref="F80:F92">H80+J80+L80+N80+P80</f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91</v>
      </c>
      <c r="B81" s="40"/>
      <c r="C81" s="20" t="s">
        <v>92</v>
      </c>
      <c r="D81" s="21">
        <f t="shared" si="9"/>
        <v>443583</v>
      </c>
      <c r="E81" s="21">
        <f t="shared" si="10"/>
        <v>204497</v>
      </c>
      <c r="F81" s="21">
        <f t="shared" si="11"/>
        <v>239086</v>
      </c>
      <c r="G81" s="21">
        <f>SUM(G82:G92)</f>
        <v>1945</v>
      </c>
      <c r="H81" s="21">
        <f aca="true" t="shared" si="12" ref="H81:P81">SUM(H82:H92)</f>
        <v>1911</v>
      </c>
      <c r="I81" s="21">
        <f t="shared" si="12"/>
        <v>10893</v>
      </c>
      <c r="J81" s="21">
        <f t="shared" si="12"/>
        <v>10456</v>
      </c>
      <c r="K81" s="21">
        <f t="shared" si="12"/>
        <v>33621</v>
      </c>
      <c r="L81" s="21">
        <f t="shared" si="12"/>
        <v>31644</v>
      </c>
      <c r="M81" s="21">
        <f t="shared" si="12"/>
        <v>126508</v>
      </c>
      <c r="N81" s="21">
        <f t="shared" si="12"/>
        <v>116030</v>
      </c>
      <c r="O81" s="21">
        <f t="shared" si="12"/>
        <v>31530</v>
      </c>
      <c r="P81" s="21">
        <f t="shared" si="12"/>
        <v>79045</v>
      </c>
      <c r="S81" s="23"/>
      <c r="T81" s="23"/>
    </row>
    <row r="82" spans="1:20" s="22" customFormat="1" ht="16.5" customHeight="1">
      <c r="A82" s="24">
        <v>1</v>
      </c>
      <c r="B82" s="41" t="s">
        <v>63</v>
      </c>
      <c r="C82" s="25" t="s">
        <v>29</v>
      </c>
      <c r="D82" s="26">
        <f t="shared" si="9"/>
        <v>48632</v>
      </c>
      <c r="E82" s="27">
        <f t="shared" si="10"/>
        <v>23228</v>
      </c>
      <c r="F82" s="27">
        <f t="shared" si="11"/>
        <v>25404</v>
      </c>
      <c r="G82" s="26">
        <f>'Прил. 11 СОГАЗ 2016'!F33+'Прил. 11 СОГАЗ 2016'!F34</f>
        <v>201</v>
      </c>
      <c r="H82" s="26">
        <f>'Прил. 11 СОГАЗ 2016'!G33+'Прил. 11 СОГАЗ 2016'!G34</f>
        <v>183</v>
      </c>
      <c r="I82" s="26">
        <f>'Прил. 11 СОГАЗ 2016'!H33+'Прил. 11 СОГАЗ 2016'!H34</f>
        <v>1104</v>
      </c>
      <c r="J82" s="26">
        <f>'Прил. 11 СОГАЗ 2016'!I33+'Прил. 11 СОГАЗ 2016'!I34</f>
        <v>1039</v>
      </c>
      <c r="K82" s="26">
        <f>'Прил. 11 СОГАЗ 2016'!J33+'Прил. 11 СОГАЗ 2016'!J34</f>
        <v>3184</v>
      </c>
      <c r="L82" s="26">
        <f>'Прил. 11 СОГАЗ 2016'!K33+'Прил. 11 СОГАЗ 2016'!K34</f>
        <v>3046</v>
      </c>
      <c r="M82" s="26">
        <f>'Прил. 11 СОГАЗ 2016'!L33+'Прил. 11 СОГАЗ 2016'!L34</f>
        <v>15251</v>
      </c>
      <c r="N82" s="26">
        <f>'Прил. 11 СОГАЗ 2016'!M33+'Прил. 11 СОГАЗ 2016'!M34</f>
        <v>12474</v>
      </c>
      <c r="O82" s="26">
        <f>'Прил. 11 СОГАЗ 2016'!N33+'Прил. 11 СОГАЗ 2016'!N34</f>
        <v>3488</v>
      </c>
      <c r="P82" s="26">
        <f>'Прил. 11 СОГАЗ 2016'!O33+'Прил. 11 СОГАЗ 2016'!O34</f>
        <v>8662</v>
      </c>
      <c r="S82" s="23"/>
      <c r="T82" s="23"/>
    </row>
    <row r="83" spans="1:20" s="22" customFormat="1" ht="16.5" customHeight="1">
      <c r="A83" s="24">
        <v>2</v>
      </c>
      <c r="B83" s="41" t="s">
        <v>64</v>
      </c>
      <c r="C83" s="25" t="s">
        <v>30</v>
      </c>
      <c r="D83" s="26">
        <f t="shared" si="9"/>
        <v>2930</v>
      </c>
      <c r="E83" s="27">
        <f t="shared" si="10"/>
        <v>1515</v>
      </c>
      <c r="F83" s="27">
        <f t="shared" si="11"/>
        <v>1415</v>
      </c>
      <c r="G83" s="26">
        <f>'Прил. 11 СОГАЗ 2016'!F35+'Прил. 11 СОГАЗ 2016'!F38</f>
        <v>3</v>
      </c>
      <c r="H83" s="26">
        <f>'Прил. 11 СОГАЗ 2016'!G35+'Прил. 11 СОГАЗ 2016'!G38</f>
        <v>3</v>
      </c>
      <c r="I83" s="26">
        <f>'Прил. 11 СОГАЗ 2016'!H35+'Прил. 11 СОГАЗ 2016'!H38</f>
        <v>15</v>
      </c>
      <c r="J83" s="26">
        <f>'Прил. 11 СОГАЗ 2016'!I35+'Прил. 11 СОГАЗ 2016'!I38</f>
        <v>7</v>
      </c>
      <c r="K83" s="26">
        <f>'Прил. 11 СОГАЗ 2016'!J35+'Прил. 11 СОГАЗ 2016'!J38</f>
        <v>135</v>
      </c>
      <c r="L83" s="26">
        <f>'Прил. 11 СОГАЗ 2016'!K35+'Прил. 11 СОГАЗ 2016'!K38</f>
        <v>126</v>
      </c>
      <c r="M83" s="26">
        <f>'Прил. 11 СОГАЗ 2016'!L35+'Прил. 11 СОГАЗ 2016'!L38</f>
        <v>1135</v>
      </c>
      <c r="N83" s="26">
        <f>'Прил. 11 СОГАЗ 2016'!M35+'Прил. 11 СОГАЗ 2016'!M38</f>
        <v>806</v>
      </c>
      <c r="O83" s="26">
        <f>'Прил. 11 СОГАЗ 2016'!N35+'Прил. 11 СОГАЗ 2016'!N38</f>
        <v>227</v>
      </c>
      <c r="P83" s="26">
        <f>'Прил. 11 СОГАЗ 2016'!O35+'Прил. 11 СОГАЗ 2016'!O38</f>
        <v>473</v>
      </c>
      <c r="S83" s="23"/>
      <c r="T83" s="23"/>
    </row>
    <row r="84" spans="1:20" s="22" customFormat="1" ht="16.5" customHeight="1">
      <c r="A84" s="24">
        <v>3</v>
      </c>
      <c r="B84" s="41" t="s">
        <v>65</v>
      </c>
      <c r="C84" s="25" t="s">
        <v>31</v>
      </c>
      <c r="D84" s="69">
        <f t="shared" si="9"/>
        <v>0</v>
      </c>
      <c r="E84" s="70">
        <f t="shared" si="10"/>
        <v>0</v>
      </c>
      <c r="F84" s="70">
        <f t="shared" si="11"/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S84" s="23"/>
      <c r="T84" s="23"/>
    </row>
    <row r="85" spans="1:20" s="22" customFormat="1" ht="16.5" customHeight="1">
      <c r="A85" s="24">
        <v>4</v>
      </c>
      <c r="B85" s="41" t="s">
        <v>66</v>
      </c>
      <c r="C85" s="25" t="s">
        <v>32</v>
      </c>
      <c r="D85" s="67">
        <f t="shared" si="9"/>
        <v>0</v>
      </c>
      <c r="E85" s="68">
        <f t="shared" si="10"/>
        <v>0</v>
      </c>
      <c r="F85" s="68">
        <f t="shared" si="11"/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S85" s="23"/>
      <c r="T85" s="23"/>
    </row>
    <row r="86" spans="1:20" s="22" customFormat="1" ht="16.5" customHeight="1">
      <c r="A86" s="24">
        <v>5</v>
      </c>
      <c r="B86" s="41" t="s">
        <v>67</v>
      </c>
      <c r="C86" s="25" t="s">
        <v>33</v>
      </c>
      <c r="D86" s="26">
        <f t="shared" si="9"/>
        <v>19853</v>
      </c>
      <c r="E86" s="27">
        <f t="shared" si="10"/>
        <v>9553</v>
      </c>
      <c r="F86" s="27">
        <f t="shared" si="11"/>
        <v>10300</v>
      </c>
      <c r="G86" s="26">
        <f>'Прил. 11 СОГАЗ 2016'!F39+'Прил. 11 СОГАЗ 2016'!F41</f>
        <v>104</v>
      </c>
      <c r="H86" s="26">
        <f>'Прил. 11 СОГАЗ 2016'!G39+'Прил. 11 СОГАЗ 2016'!G41</f>
        <v>67</v>
      </c>
      <c r="I86" s="26">
        <f>'Прил. 11 СОГАЗ 2016'!H39+'Прил. 11 СОГАЗ 2016'!H41</f>
        <v>430</v>
      </c>
      <c r="J86" s="26">
        <f>'Прил. 11 СОГАЗ 2016'!I39+'Прил. 11 СОГАЗ 2016'!I41</f>
        <v>461</v>
      </c>
      <c r="K86" s="26">
        <f>'Прил. 11 СОГАЗ 2016'!J39+'Прил. 11 СОГАЗ 2016'!J41</f>
        <v>1285</v>
      </c>
      <c r="L86" s="26">
        <f>'Прил. 11 СОГАЗ 2016'!K39+'Прил. 11 СОГАЗ 2016'!K41</f>
        <v>1174</v>
      </c>
      <c r="M86" s="26">
        <f>'Прил. 11 СОГАЗ 2016'!L39+'Прил. 11 СОГАЗ 2016'!L41</f>
        <v>6269</v>
      </c>
      <c r="N86" s="26">
        <f>'Прил. 11 СОГАЗ 2016'!M39+'Прил. 11 СОГАЗ 2016'!M41</f>
        <v>5039</v>
      </c>
      <c r="O86" s="26">
        <f>'Прил. 11 СОГАЗ 2016'!N39+'Прил. 11 СОГАЗ 2016'!N41</f>
        <v>1465</v>
      </c>
      <c r="P86" s="26">
        <f>'Прил. 11 СОГАЗ 2016'!O39+'Прил. 11 СОГАЗ 2016'!O41</f>
        <v>3559</v>
      </c>
      <c r="S86" s="23"/>
      <c r="T86" s="23"/>
    </row>
    <row r="87" spans="1:20" s="22" customFormat="1" ht="16.5" customHeight="1">
      <c r="A87" s="24">
        <v>6</v>
      </c>
      <c r="B87" s="41" t="s">
        <v>68</v>
      </c>
      <c r="C87" s="25" t="s">
        <v>34</v>
      </c>
      <c r="D87" s="67">
        <f t="shared" si="9"/>
        <v>0</v>
      </c>
      <c r="E87" s="68">
        <f t="shared" si="10"/>
        <v>0</v>
      </c>
      <c r="F87" s="68">
        <f t="shared" si="11"/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S87" s="23"/>
      <c r="T87" s="23"/>
    </row>
    <row r="88" spans="1:20" s="22" customFormat="1" ht="16.5" customHeight="1">
      <c r="A88" s="24">
        <v>7</v>
      </c>
      <c r="B88" s="41" t="s">
        <v>69</v>
      </c>
      <c r="C88" s="25" t="s">
        <v>35</v>
      </c>
      <c r="D88" s="63">
        <f t="shared" si="9"/>
        <v>0</v>
      </c>
      <c r="E88" s="64">
        <f t="shared" si="10"/>
        <v>0</v>
      </c>
      <c r="F88" s="64">
        <f t="shared" si="11"/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S88" s="23"/>
      <c r="T88" s="23"/>
    </row>
    <row r="89" spans="1:20" s="22" customFormat="1" ht="16.5" customHeight="1">
      <c r="A89" s="24">
        <v>9</v>
      </c>
      <c r="B89" s="41" t="s">
        <v>128</v>
      </c>
      <c r="C89" s="25" t="s">
        <v>127</v>
      </c>
      <c r="D89" s="26">
        <f t="shared" si="9"/>
        <v>343500</v>
      </c>
      <c r="E89" s="27">
        <f t="shared" si="10"/>
        <v>157135</v>
      </c>
      <c r="F89" s="27">
        <f t="shared" si="11"/>
        <v>186365</v>
      </c>
      <c r="G89" s="61">
        <f>'Прил. 11 СОГАЗ 2016'!F20+'Прил. 11 СОГАЗ 2016'!F22+'Прил. 11 СОГАЗ 2016'!F28+'Прил. 11 СОГАЗ 2016'!F40+'Прил. 11 СОГАЗ 2016'!F42+'Прил. 11 СОГАЗ 2016'!F25+'Прил. 11 СОГАЗ 2016'!F27</f>
        <v>1486</v>
      </c>
      <c r="H89" s="61">
        <f>'Прил. 11 СОГАЗ 2016'!G20+'Прил. 11 СОГАЗ 2016'!G22+'Прил. 11 СОГАЗ 2016'!G28+'Прил. 11 СОГАЗ 2016'!G40+'Прил. 11 СОГАЗ 2016'!G42+'Прил. 11 СОГАЗ 2016'!G25+'Прил. 11 СОГАЗ 2016'!G27</f>
        <v>1497</v>
      </c>
      <c r="I89" s="61">
        <f>'Прил. 11 СОГАЗ 2016'!H20+'Прил. 11 СОГАЗ 2016'!H22+'Прил. 11 СОГАЗ 2016'!H28+'Прил. 11 СОГАЗ 2016'!H40+'Прил. 11 СОГАЗ 2016'!H42+'Прил. 11 СОГАЗ 2016'!H25+'Прил. 11 СОГАЗ 2016'!H27</f>
        <v>8370</v>
      </c>
      <c r="J89" s="61">
        <f>'Прил. 11 СОГАЗ 2016'!I20+'Прил. 11 СОГАЗ 2016'!I22+'Прил. 11 СОГАЗ 2016'!I28+'Прил. 11 СОГАЗ 2016'!I40+'Прил. 11 СОГАЗ 2016'!I42+'Прил. 11 СОГАЗ 2016'!I25+'Прил. 11 СОГАЗ 2016'!I27</f>
        <v>8098</v>
      </c>
      <c r="K89" s="61">
        <f>'Прил. 11 СОГАЗ 2016'!J20+'Прил. 11 СОГАЗ 2016'!J22+'Прил. 11 СОГАЗ 2016'!J28+'Прил. 11 СОГАЗ 2016'!J40+'Прил. 11 СОГАЗ 2016'!J42+'Прил. 11 СОГАЗ 2016'!J25+'Прил. 11 СОГАЗ 2016'!J27</f>
        <v>26596</v>
      </c>
      <c r="L89" s="61">
        <f>'Прил. 11 СОГАЗ 2016'!K20+'Прил. 11 СОГАЗ 2016'!K22+'Прил. 11 СОГАЗ 2016'!K28+'Прил. 11 СОГАЗ 2016'!K40+'Прил. 11 СОГАЗ 2016'!K42+'Прил. 11 СОГАЗ 2016'!K25+'Прил. 11 СОГАЗ 2016'!K27</f>
        <v>24944</v>
      </c>
      <c r="M89" s="61">
        <f>'Прил. 11 СОГАЗ 2016'!L20+'Прил. 11 СОГАЗ 2016'!L22+'Прил. 11 СОГАЗ 2016'!L28+'Прил. 11 СОГАЗ 2016'!L40+'Прил. 11 СОГАЗ 2016'!L42+'Прил. 11 СОГАЗ 2016'!L25+'Прил. 11 СОГАЗ 2016'!L27</f>
        <v>95999</v>
      </c>
      <c r="N89" s="61">
        <f>'Прил. 11 СОГАЗ 2016'!M20+'Прил. 11 СОГАЗ 2016'!M22+'Прил. 11 СОГАЗ 2016'!M28+'Прил. 11 СОГАЗ 2016'!M40+'Прил. 11 СОГАЗ 2016'!M42+'Прил. 11 СОГАЗ 2016'!M25+'Прил. 11 СОГАЗ 2016'!M27</f>
        <v>89509</v>
      </c>
      <c r="O89" s="61">
        <f>'Прил. 11 СОГАЗ 2016'!N20+'Прил. 11 СОГАЗ 2016'!N22+'Прил. 11 СОГАЗ 2016'!N28+'Прил. 11 СОГАЗ 2016'!N40+'Прил. 11 СОГАЗ 2016'!N42+'Прил. 11 СОГАЗ 2016'!N25+'Прил. 11 СОГАЗ 2016'!N27</f>
        <v>24684</v>
      </c>
      <c r="P89" s="61">
        <f>'Прил. 11 СОГАЗ 2016'!O20+'Прил. 11 СОГАЗ 2016'!O22+'Прил. 11 СОГАЗ 2016'!O28+'Прил. 11 СОГАЗ 2016'!O40+'Прил. 11 СОГАЗ 2016'!O42+'Прил. 11 СОГАЗ 2016'!O25+'Прил. 11 СОГАЗ 2016'!O27</f>
        <v>62317</v>
      </c>
      <c r="S89" s="23"/>
      <c r="T89" s="23"/>
    </row>
    <row r="90" spans="1:20" s="22" customFormat="1" ht="16.5" customHeight="1">
      <c r="A90" s="24">
        <v>10</v>
      </c>
      <c r="B90" s="41" t="s">
        <v>76</v>
      </c>
      <c r="C90" s="25" t="s">
        <v>42</v>
      </c>
      <c r="D90" s="26">
        <f t="shared" si="9"/>
        <v>14210</v>
      </c>
      <c r="E90" s="27">
        <f t="shared" si="10"/>
        <v>6787</v>
      </c>
      <c r="F90" s="27">
        <f t="shared" si="11"/>
        <v>7423</v>
      </c>
      <c r="G90" s="26">
        <f>'Прил. 11 СОГАЗ 2016'!F36</f>
        <v>54</v>
      </c>
      <c r="H90" s="26">
        <f>'Прил. 11 СОГАЗ 2016'!G36</f>
        <v>58</v>
      </c>
      <c r="I90" s="26">
        <f>'Прил. 11 СОГАЗ 2016'!H36</f>
        <v>409</v>
      </c>
      <c r="J90" s="26">
        <f>'Прил. 11 СОГАЗ 2016'!I36</f>
        <v>323</v>
      </c>
      <c r="K90" s="26">
        <f>'Прил. 11 СОГАЗ 2016'!J36</f>
        <v>1068</v>
      </c>
      <c r="L90" s="26">
        <f>'Прил. 11 СОГАЗ 2016'!K36</f>
        <v>1048</v>
      </c>
      <c r="M90" s="26">
        <f>'Прил. 11 СОГАЗ 2016'!L36</f>
        <v>4209</v>
      </c>
      <c r="N90" s="26">
        <f>'Прил. 11 СОГАЗ 2016'!M36</f>
        <v>3508</v>
      </c>
      <c r="O90" s="26">
        <f>'Прил. 11 СОГАЗ 2016'!N36</f>
        <v>1047</v>
      </c>
      <c r="P90" s="26">
        <f>'Прил. 11 СОГАЗ 2016'!O36</f>
        <v>2486</v>
      </c>
      <c r="S90" s="23"/>
      <c r="T90" s="23"/>
    </row>
    <row r="91" spans="1:20" s="22" customFormat="1" ht="16.5" customHeight="1">
      <c r="A91" s="24">
        <v>11</v>
      </c>
      <c r="B91" s="41" t="s">
        <v>77</v>
      </c>
      <c r="C91" s="25" t="s">
        <v>43</v>
      </c>
      <c r="D91" s="26">
        <f t="shared" si="9"/>
        <v>14458</v>
      </c>
      <c r="E91" s="27">
        <f t="shared" si="10"/>
        <v>6279</v>
      </c>
      <c r="F91" s="27">
        <f t="shared" si="11"/>
        <v>8179</v>
      </c>
      <c r="G91" s="26">
        <f>'Прил. 11 СОГАЗ 2016'!F29+'Прил. 11 СОГАЗ 2016'!F30+'Прил. 11 СОГАЗ 2016'!F31+'Прил. 11 СОГАЗ 2016'!F32+'Прил. 11 СОГАЗ 2016'!F24</f>
        <v>97</v>
      </c>
      <c r="H91" s="26">
        <f>'Прил. 11 СОГАЗ 2016'!G29+'Прил. 11 СОГАЗ 2016'!G30+'Прил. 11 СОГАЗ 2016'!G31+'Прил. 11 СОГАЗ 2016'!G32+'Прил. 11 СОГАЗ 2016'!G24</f>
        <v>103</v>
      </c>
      <c r="I91" s="26">
        <f>'Прил. 11 СОГАЗ 2016'!H29+'Прил. 11 СОГАЗ 2016'!H30+'Прил. 11 СОГАЗ 2016'!H31+'Прил. 11 СОГАЗ 2016'!H32+'Прил. 11 СОГАЗ 2016'!H24</f>
        <v>565</v>
      </c>
      <c r="J91" s="26">
        <f>'Прил. 11 СОГАЗ 2016'!I29+'Прил. 11 СОГАЗ 2016'!I30+'Прил. 11 СОГАЗ 2016'!I31+'Прил. 11 СОГАЗ 2016'!I32+'Прил. 11 СОГАЗ 2016'!I24</f>
        <v>528</v>
      </c>
      <c r="K91" s="26">
        <f>'Прил. 11 СОГАЗ 2016'!J29+'Прил. 11 СОГАЗ 2016'!J30+'Прил. 11 СОГАЗ 2016'!J31+'Прил. 11 СОГАЗ 2016'!J32+'Прил. 11 СОГАЗ 2016'!J24</f>
        <v>1353</v>
      </c>
      <c r="L91" s="26">
        <f>'Прил. 11 СОГАЗ 2016'!K29+'Прил. 11 СОГАЗ 2016'!K30+'Прил. 11 СОГАЗ 2016'!K31+'Прил. 11 СОГАЗ 2016'!K32+'Прил. 11 СОГАЗ 2016'!K24</f>
        <v>1306</v>
      </c>
      <c r="M91" s="26">
        <f>'Прил. 11 СОГАЗ 2016'!L29+'Прил. 11 СОГАЗ 2016'!L30+'Прил. 11 СОГАЗ 2016'!L31+'Прил. 11 СОГАЗ 2016'!L32+'Прил. 11 СОГАЗ 2016'!L24</f>
        <v>3645</v>
      </c>
      <c r="N91" s="26">
        <f>'Прил. 11 СОГАЗ 2016'!M29+'Прил. 11 СОГАЗ 2016'!M30+'Прил. 11 СОГАЗ 2016'!M31+'Прил. 11 СОГАЗ 2016'!M32+'Прил. 11 СОГАЗ 2016'!M24</f>
        <v>4694</v>
      </c>
      <c r="O91" s="26">
        <f>'Прил. 11 СОГАЗ 2016'!N29+'Прил. 11 СОГАЗ 2016'!N30+'Прил. 11 СОГАЗ 2016'!N31+'Прил. 11 СОГАЗ 2016'!N32+'Прил. 11 СОГАЗ 2016'!N24</f>
        <v>619</v>
      </c>
      <c r="P91" s="26">
        <f>'Прил. 11 СОГАЗ 2016'!O29+'Прил. 11 СОГАЗ 2016'!O30+'Прил. 11 СОГАЗ 2016'!O31+'Прил. 11 СОГАЗ 2016'!O32+'Прил. 11 СОГАЗ 2016'!O24</f>
        <v>1548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56</v>
      </c>
      <c r="B97" s="37"/>
      <c r="E97" s="81"/>
      <c r="F97" s="81"/>
      <c r="G97" s="74"/>
      <c r="H97" s="74"/>
      <c r="I97" s="74"/>
      <c r="J97" s="74"/>
      <c r="K97" s="74"/>
      <c r="L97" s="74"/>
      <c r="M97" s="74"/>
    </row>
    <row r="98" spans="5:13" s="38" customFormat="1" ht="13.5" customHeight="1">
      <c r="E98" s="72" t="s">
        <v>57</v>
      </c>
      <c r="F98" s="72"/>
      <c r="G98" s="73" t="s">
        <v>58</v>
      </c>
      <c r="H98" s="73"/>
      <c r="I98" s="73"/>
      <c r="J98" s="73"/>
      <c r="K98" s="73"/>
      <c r="L98" s="73"/>
      <c r="M98" s="73"/>
    </row>
    <row r="99" spans="1:2" s="38" customFormat="1" ht="22.5" customHeight="1">
      <c r="A99" s="12" t="s">
        <v>59</v>
      </c>
      <c r="B99" s="12"/>
    </row>
    <row r="100" spans="1:13" s="38" customFormat="1" ht="21" customHeight="1">
      <c r="A100" s="74"/>
      <c r="B100" s="74"/>
      <c r="C100" s="74"/>
      <c r="D100" s="74"/>
      <c r="E100" s="81"/>
      <c r="F100" s="81"/>
      <c r="G100" s="74"/>
      <c r="H100" s="74"/>
      <c r="I100" s="74"/>
      <c r="J100" s="74"/>
      <c r="K100" s="74"/>
      <c r="L100" s="74"/>
      <c r="M100" s="74"/>
    </row>
    <row r="101" spans="1:13" s="39" customFormat="1" ht="12">
      <c r="A101" s="73" t="s">
        <v>60</v>
      </c>
      <c r="B101" s="73"/>
      <c r="C101" s="73"/>
      <c r="D101" s="73"/>
      <c r="E101" s="72" t="s">
        <v>57</v>
      </c>
      <c r="F101" s="72"/>
      <c r="G101" s="73" t="s">
        <v>58</v>
      </c>
      <c r="H101" s="73"/>
      <c r="I101" s="73"/>
      <c r="J101" s="73"/>
      <c r="K101" s="73"/>
      <c r="L101" s="73"/>
      <c r="M101" s="73"/>
    </row>
  </sheetData>
  <sheetProtection/>
  <mergeCells count="27">
    <mergeCell ref="G17:H17"/>
    <mergeCell ref="K17:L17"/>
    <mergeCell ref="I17:J17"/>
    <mergeCell ref="G15:P15"/>
    <mergeCell ref="G16:L16"/>
    <mergeCell ref="M16:N16"/>
    <mergeCell ref="O16:P16"/>
    <mergeCell ref="A101:D101"/>
    <mergeCell ref="E101:F101"/>
    <mergeCell ref="G101:M101"/>
    <mergeCell ref="E97:F97"/>
    <mergeCell ref="G97:M97"/>
    <mergeCell ref="E98:F98"/>
    <mergeCell ref="G98:M98"/>
    <mergeCell ref="A100:D100"/>
    <mergeCell ref="E100:F100"/>
    <mergeCell ref="G100:M100"/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62" activePane="bottomRight" state="frozen"/>
      <selection pane="topLeft" activeCell="A89" sqref="A89:IV89"/>
      <selection pane="topRight" activeCell="A89" sqref="A89:IV89"/>
      <selection pane="bottomLeft" activeCell="A89" sqref="A89:IV89"/>
      <selection pane="bottomRight" activeCell="A89" sqref="A89:IV8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131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s="9" customFormat="1" ht="39" customHeight="1">
      <c r="A9" s="91" t="s">
        <v>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6:13" s="9" customFormat="1" ht="20.25">
      <c r="F10" s="10" t="s">
        <v>7</v>
      </c>
      <c r="G10" s="71" t="s">
        <v>136</v>
      </c>
      <c r="H10" s="71"/>
      <c r="I10" s="71"/>
      <c r="J10" s="71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2" t="s">
        <v>90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4:14" s="13" customFormat="1" ht="15.75">
      <c r="D13" s="93" t="s">
        <v>8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4" t="s">
        <v>9</v>
      </c>
      <c r="B15" s="87" t="s">
        <v>61</v>
      </c>
      <c r="C15" s="94" t="s">
        <v>10</v>
      </c>
      <c r="D15" s="94" t="s">
        <v>11</v>
      </c>
      <c r="E15" s="75" t="s">
        <v>12</v>
      </c>
      <c r="F15" s="76"/>
      <c r="G15" s="97" t="s">
        <v>13</v>
      </c>
      <c r="H15" s="98"/>
      <c r="I15" s="98"/>
      <c r="J15" s="98"/>
      <c r="K15" s="98"/>
      <c r="L15" s="98"/>
      <c r="M15" s="98"/>
      <c r="N15" s="98"/>
      <c r="O15" s="98"/>
      <c r="P15" s="99"/>
    </row>
    <row r="16" spans="1:16" s="14" customFormat="1" ht="35.25" customHeight="1">
      <c r="A16" s="95"/>
      <c r="B16" s="88"/>
      <c r="C16" s="95"/>
      <c r="D16" s="95"/>
      <c r="E16" s="77"/>
      <c r="F16" s="78"/>
      <c r="G16" s="82" t="s">
        <v>14</v>
      </c>
      <c r="H16" s="83"/>
      <c r="I16" s="83"/>
      <c r="J16" s="83"/>
      <c r="K16" s="83"/>
      <c r="L16" s="84"/>
      <c r="M16" s="82" t="s">
        <v>15</v>
      </c>
      <c r="N16" s="84"/>
      <c r="O16" s="85" t="s">
        <v>16</v>
      </c>
      <c r="P16" s="86"/>
    </row>
    <row r="17" spans="1:16" s="14" customFormat="1" ht="31.5" customHeight="1">
      <c r="A17" s="95"/>
      <c r="B17" s="88"/>
      <c r="C17" s="95"/>
      <c r="D17" s="95"/>
      <c r="E17" s="79"/>
      <c r="F17" s="80"/>
      <c r="G17" s="85" t="s">
        <v>17</v>
      </c>
      <c r="H17" s="86"/>
      <c r="I17" s="85" t="s">
        <v>18</v>
      </c>
      <c r="J17" s="86"/>
      <c r="K17" s="85" t="s">
        <v>19</v>
      </c>
      <c r="L17" s="86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96"/>
      <c r="B18" s="89"/>
      <c r="C18" s="96"/>
      <c r="D18" s="96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280315</v>
      </c>
      <c r="E20" s="21">
        <f aca="true" t="shared" si="1" ref="E20:E45">G20+I20+K20+M20+O20</f>
        <v>126968</v>
      </c>
      <c r="F20" s="21">
        <f aca="true" t="shared" si="2" ref="F20:F45">H20+J20+L20+N20+P20</f>
        <v>153347</v>
      </c>
      <c r="G20" s="21">
        <f aca="true" t="shared" si="3" ref="G20:P20">SUM(G21:G43)</f>
        <v>1302</v>
      </c>
      <c r="H20" s="21">
        <f t="shared" si="3"/>
        <v>1253</v>
      </c>
      <c r="I20" s="21">
        <f t="shared" si="3"/>
        <v>6429</v>
      </c>
      <c r="J20" s="21">
        <f t="shared" si="3"/>
        <v>5889</v>
      </c>
      <c r="K20" s="21">
        <f t="shared" si="3"/>
        <v>23539</v>
      </c>
      <c r="L20" s="21">
        <f t="shared" si="3"/>
        <v>22286</v>
      </c>
      <c r="M20" s="21">
        <f t="shared" si="3"/>
        <v>76585</v>
      </c>
      <c r="N20" s="21">
        <f t="shared" si="3"/>
        <v>73292</v>
      </c>
      <c r="O20" s="21">
        <f t="shared" si="3"/>
        <v>19113</v>
      </c>
      <c r="P20" s="21">
        <f t="shared" si="3"/>
        <v>50627</v>
      </c>
      <c r="S20" s="23"/>
      <c r="T20" s="23"/>
    </row>
    <row r="21" spans="1:20" s="28" customFormat="1" ht="16.5" customHeight="1">
      <c r="A21" s="24">
        <v>1</v>
      </c>
      <c r="B21" s="41" t="s">
        <v>62</v>
      </c>
      <c r="C21" s="25" t="s">
        <v>28</v>
      </c>
      <c r="D21" s="26">
        <f t="shared" si="0"/>
        <v>328</v>
      </c>
      <c r="E21" s="27">
        <f t="shared" si="1"/>
        <v>72</v>
      </c>
      <c r="F21" s="27">
        <f t="shared" si="2"/>
        <v>256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52</v>
      </c>
      <c r="N21" s="27">
        <v>182</v>
      </c>
      <c r="O21" s="27">
        <v>20</v>
      </c>
      <c r="P21" s="27">
        <v>74</v>
      </c>
      <c r="S21" s="29"/>
      <c r="T21" s="29"/>
    </row>
    <row r="22" spans="1:20" s="28" customFormat="1" ht="16.5" customHeight="1">
      <c r="A22" s="24">
        <v>3</v>
      </c>
      <c r="B22" s="41" t="s">
        <v>63</v>
      </c>
      <c r="C22" s="25" t="s">
        <v>29</v>
      </c>
      <c r="D22" s="26">
        <f t="shared" si="0"/>
        <v>35821</v>
      </c>
      <c r="E22" s="27">
        <f t="shared" si="1"/>
        <v>15965</v>
      </c>
      <c r="F22" s="27">
        <f t="shared" si="2"/>
        <v>19856</v>
      </c>
      <c r="G22" s="27">
        <v>148</v>
      </c>
      <c r="H22" s="27">
        <v>128</v>
      </c>
      <c r="I22" s="27">
        <v>719</v>
      </c>
      <c r="J22" s="27">
        <v>651</v>
      </c>
      <c r="K22" s="27">
        <v>3216</v>
      </c>
      <c r="L22" s="27">
        <v>3038</v>
      </c>
      <c r="M22" s="27">
        <v>9272</v>
      </c>
      <c r="N22" s="27">
        <v>8457</v>
      </c>
      <c r="O22" s="27">
        <v>2610</v>
      </c>
      <c r="P22" s="27">
        <v>7582</v>
      </c>
      <c r="S22" s="29"/>
      <c r="T22" s="29"/>
    </row>
    <row r="23" spans="1:20" s="28" customFormat="1" ht="16.5" customHeight="1">
      <c r="A23" s="24">
        <v>4</v>
      </c>
      <c r="B23" s="41" t="s">
        <v>64</v>
      </c>
      <c r="C23" s="25" t="s">
        <v>30</v>
      </c>
      <c r="D23" s="26">
        <f t="shared" si="0"/>
        <v>41993</v>
      </c>
      <c r="E23" s="27">
        <f t="shared" si="1"/>
        <v>18556</v>
      </c>
      <c r="F23" s="27">
        <f t="shared" si="2"/>
        <v>23437</v>
      </c>
      <c r="G23" s="27">
        <v>192</v>
      </c>
      <c r="H23" s="27">
        <v>190</v>
      </c>
      <c r="I23" s="27">
        <v>1006</v>
      </c>
      <c r="J23" s="27">
        <v>974</v>
      </c>
      <c r="K23" s="27">
        <v>3669</v>
      </c>
      <c r="L23" s="27">
        <v>3386</v>
      </c>
      <c r="M23" s="27">
        <v>10188</v>
      </c>
      <c r="N23" s="27">
        <v>9728</v>
      </c>
      <c r="O23" s="27">
        <v>3501</v>
      </c>
      <c r="P23" s="27">
        <v>9159</v>
      </c>
      <c r="S23" s="29"/>
      <c r="T23" s="29"/>
    </row>
    <row r="24" spans="1:20" s="28" customFormat="1" ht="16.5" customHeight="1">
      <c r="A24" s="24">
        <v>5</v>
      </c>
      <c r="B24" s="41" t="s">
        <v>65</v>
      </c>
      <c r="C24" s="25" t="s">
        <v>31</v>
      </c>
      <c r="D24" s="26">
        <f t="shared" si="0"/>
        <v>6592</v>
      </c>
      <c r="E24" s="27">
        <f t="shared" si="1"/>
        <v>3182</v>
      </c>
      <c r="F24" s="27">
        <f t="shared" si="2"/>
        <v>3410</v>
      </c>
      <c r="G24" s="27">
        <v>43</v>
      </c>
      <c r="H24" s="27">
        <v>41</v>
      </c>
      <c r="I24" s="27">
        <v>185</v>
      </c>
      <c r="J24" s="27">
        <v>180</v>
      </c>
      <c r="K24" s="27">
        <v>604</v>
      </c>
      <c r="L24" s="27">
        <v>591</v>
      </c>
      <c r="M24" s="27">
        <v>2102</v>
      </c>
      <c r="N24" s="27">
        <v>1936</v>
      </c>
      <c r="O24" s="27">
        <v>248</v>
      </c>
      <c r="P24" s="27">
        <v>662</v>
      </c>
      <c r="S24" s="29"/>
      <c r="T24" s="29"/>
    </row>
    <row r="25" spans="1:20" s="28" customFormat="1" ht="16.5" customHeight="1">
      <c r="A25" s="24">
        <v>6</v>
      </c>
      <c r="B25" s="41" t="s">
        <v>66</v>
      </c>
      <c r="C25" s="25" t="s">
        <v>32</v>
      </c>
      <c r="D25" s="26">
        <f t="shared" si="0"/>
        <v>9123</v>
      </c>
      <c r="E25" s="27">
        <f t="shared" si="1"/>
        <v>4273</v>
      </c>
      <c r="F25" s="27">
        <f t="shared" si="2"/>
        <v>4850</v>
      </c>
      <c r="G25" s="27">
        <v>32</v>
      </c>
      <c r="H25" s="27">
        <v>32</v>
      </c>
      <c r="I25" s="27">
        <v>200</v>
      </c>
      <c r="J25" s="27">
        <v>184</v>
      </c>
      <c r="K25" s="27">
        <v>733</v>
      </c>
      <c r="L25" s="27">
        <v>698</v>
      </c>
      <c r="M25" s="27">
        <v>2571</v>
      </c>
      <c r="N25" s="27">
        <v>2051</v>
      </c>
      <c r="O25" s="27">
        <v>737</v>
      </c>
      <c r="P25" s="27">
        <v>1885</v>
      </c>
      <c r="S25" s="29"/>
      <c r="T25" s="29"/>
    </row>
    <row r="26" spans="1:20" s="28" customFormat="1" ht="16.5" customHeight="1">
      <c r="A26" s="24">
        <v>7</v>
      </c>
      <c r="B26" s="41" t="s">
        <v>67</v>
      </c>
      <c r="C26" s="25" t="s">
        <v>33</v>
      </c>
      <c r="D26" s="26">
        <f t="shared" si="0"/>
        <v>43858</v>
      </c>
      <c r="E26" s="27">
        <f t="shared" si="1"/>
        <v>19710</v>
      </c>
      <c r="F26" s="27">
        <f t="shared" si="2"/>
        <v>24148</v>
      </c>
      <c r="G26" s="27">
        <v>158</v>
      </c>
      <c r="H26" s="27">
        <v>144</v>
      </c>
      <c r="I26" s="27">
        <v>923</v>
      </c>
      <c r="J26" s="27">
        <v>803</v>
      </c>
      <c r="K26" s="27">
        <v>3719</v>
      </c>
      <c r="L26" s="27">
        <v>3473</v>
      </c>
      <c r="M26" s="27">
        <v>11614</v>
      </c>
      <c r="N26" s="27">
        <v>10616</v>
      </c>
      <c r="O26" s="27">
        <v>3296</v>
      </c>
      <c r="P26" s="27">
        <v>9112</v>
      </c>
      <c r="S26" s="29"/>
      <c r="T26" s="29"/>
    </row>
    <row r="27" spans="1:20" s="28" customFormat="1" ht="16.5" customHeight="1">
      <c r="A27" s="24">
        <v>8</v>
      </c>
      <c r="B27" s="41" t="s">
        <v>68</v>
      </c>
      <c r="C27" s="25" t="s">
        <v>34</v>
      </c>
      <c r="D27" s="26">
        <f t="shared" si="0"/>
        <v>15626</v>
      </c>
      <c r="E27" s="27">
        <f t="shared" si="1"/>
        <v>6787</v>
      </c>
      <c r="F27" s="27">
        <f t="shared" si="2"/>
        <v>8839</v>
      </c>
      <c r="G27" s="27">
        <v>75</v>
      </c>
      <c r="H27" s="27">
        <v>60</v>
      </c>
      <c r="I27" s="27">
        <v>337</v>
      </c>
      <c r="J27" s="27">
        <v>285</v>
      </c>
      <c r="K27" s="27">
        <v>1463</v>
      </c>
      <c r="L27" s="27">
        <v>1375</v>
      </c>
      <c r="M27" s="27">
        <v>3929</v>
      </c>
      <c r="N27" s="27">
        <v>3995</v>
      </c>
      <c r="O27" s="27">
        <v>983</v>
      </c>
      <c r="P27" s="27">
        <v>3124</v>
      </c>
      <c r="S27" s="29"/>
      <c r="T27" s="29"/>
    </row>
    <row r="28" spans="1:20" s="28" customFormat="1" ht="16.5" customHeight="1">
      <c r="A28" s="24">
        <v>9</v>
      </c>
      <c r="B28" s="41" t="s">
        <v>69</v>
      </c>
      <c r="C28" s="25" t="s">
        <v>35</v>
      </c>
      <c r="D28" s="26">
        <f t="shared" si="0"/>
        <v>334</v>
      </c>
      <c r="E28" s="27">
        <f t="shared" si="1"/>
        <v>241</v>
      </c>
      <c r="F28" s="27">
        <f t="shared" si="2"/>
        <v>93</v>
      </c>
      <c r="G28" s="27">
        <v>0</v>
      </c>
      <c r="H28" s="27">
        <v>3</v>
      </c>
      <c r="I28" s="27">
        <v>3</v>
      </c>
      <c r="J28" s="27">
        <v>0</v>
      </c>
      <c r="K28" s="27">
        <v>10</v>
      </c>
      <c r="L28" s="27">
        <v>16</v>
      </c>
      <c r="M28" s="27">
        <v>210</v>
      </c>
      <c r="N28" s="27">
        <v>54</v>
      </c>
      <c r="O28" s="27">
        <v>18</v>
      </c>
      <c r="P28" s="27">
        <v>20</v>
      </c>
      <c r="S28" s="29"/>
      <c r="T28" s="29"/>
    </row>
    <row r="29" spans="1:20" s="28" customFormat="1" ht="16.5" customHeight="1">
      <c r="A29" s="24">
        <v>10</v>
      </c>
      <c r="B29" s="41" t="s">
        <v>70</v>
      </c>
      <c r="C29" s="25" t="s">
        <v>36</v>
      </c>
      <c r="D29" s="26">
        <f t="shared" si="0"/>
        <v>22940</v>
      </c>
      <c r="E29" s="27">
        <f t="shared" si="1"/>
        <v>9983</v>
      </c>
      <c r="F29" s="27">
        <f t="shared" si="2"/>
        <v>12957</v>
      </c>
      <c r="G29" s="27">
        <v>147</v>
      </c>
      <c r="H29" s="27">
        <v>150</v>
      </c>
      <c r="I29" s="27">
        <v>654</v>
      </c>
      <c r="J29" s="27">
        <v>628</v>
      </c>
      <c r="K29" s="27">
        <v>2483</v>
      </c>
      <c r="L29" s="27">
        <v>2420</v>
      </c>
      <c r="M29" s="27">
        <v>5622</v>
      </c>
      <c r="N29" s="27">
        <v>6861</v>
      </c>
      <c r="O29" s="27">
        <v>1077</v>
      </c>
      <c r="P29" s="27">
        <v>2898</v>
      </c>
      <c r="S29" s="29"/>
      <c r="T29" s="29"/>
    </row>
    <row r="30" spans="1:20" s="28" customFormat="1" ht="16.5" customHeight="1">
      <c r="A30" s="24">
        <v>11</v>
      </c>
      <c r="B30" s="41" t="s">
        <v>71</v>
      </c>
      <c r="C30" s="25" t="s">
        <v>37</v>
      </c>
      <c r="D30" s="26">
        <f t="shared" si="0"/>
        <v>24481</v>
      </c>
      <c r="E30" s="27">
        <f t="shared" si="1"/>
        <v>11374</v>
      </c>
      <c r="F30" s="27">
        <f t="shared" si="2"/>
        <v>13107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9433</v>
      </c>
      <c r="N30" s="27">
        <v>8498</v>
      </c>
      <c r="O30" s="27">
        <v>1941</v>
      </c>
      <c r="P30" s="27">
        <v>4609</v>
      </c>
      <c r="S30" s="29"/>
      <c r="T30" s="29"/>
    </row>
    <row r="31" spans="1:20" s="28" customFormat="1" ht="16.5" customHeight="1">
      <c r="A31" s="24">
        <v>12</v>
      </c>
      <c r="B31" s="41" t="s">
        <v>130</v>
      </c>
      <c r="C31" s="25" t="s">
        <v>129</v>
      </c>
      <c r="D31" s="26">
        <f t="shared" si="0"/>
        <v>22980</v>
      </c>
      <c r="E31" s="27">
        <f t="shared" si="1"/>
        <v>10184</v>
      </c>
      <c r="F31" s="27">
        <f t="shared" si="2"/>
        <v>12796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8309</v>
      </c>
      <c r="N31" s="27">
        <v>7620</v>
      </c>
      <c r="O31" s="27">
        <v>1875</v>
      </c>
      <c r="P31" s="27">
        <v>5176</v>
      </c>
      <c r="S31" s="29"/>
      <c r="T31" s="29"/>
    </row>
    <row r="32" spans="1:20" s="28" customFormat="1" ht="16.5" customHeight="1">
      <c r="A32" s="24">
        <v>13</v>
      </c>
      <c r="B32" s="41" t="s">
        <v>72</v>
      </c>
      <c r="C32" s="25" t="s">
        <v>38</v>
      </c>
      <c r="D32" s="26">
        <f t="shared" si="0"/>
        <v>4355</v>
      </c>
      <c r="E32" s="27">
        <f t="shared" si="1"/>
        <v>2195</v>
      </c>
      <c r="F32" s="27">
        <f t="shared" si="2"/>
        <v>2160</v>
      </c>
      <c r="G32" s="27">
        <v>135</v>
      </c>
      <c r="H32" s="27">
        <v>133</v>
      </c>
      <c r="I32" s="27">
        <v>590</v>
      </c>
      <c r="J32" s="27">
        <v>533</v>
      </c>
      <c r="K32" s="27">
        <v>1470</v>
      </c>
      <c r="L32" s="27">
        <v>1494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73</v>
      </c>
      <c r="C33" s="25" t="s">
        <v>39</v>
      </c>
      <c r="D33" s="26">
        <f t="shared" si="0"/>
        <v>3400</v>
      </c>
      <c r="E33" s="27">
        <f t="shared" si="1"/>
        <v>1692</v>
      </c>
      <c r="F33" s="27">
        <f t="shared" si="2"/>
        <v>1708</v>
      </c>
      <c r="G33" s="27">
        <v>94</v>
      </c>
      <c r="H33" s="27">
        <v>93</v>
      </c>
      <c r="I33" s="27">
        <v>406</v>
      </c>
      <c r="J33" s="27">
        <v>372</v>
      </c>
      <c r="K33" s="27">
        <v>1192</v>
      </c>
      <c r="L33" s="27">
        <v>1243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74</v>
      </c>
      <c r="C34" s="25" t="s">
        <v>40</v>
      </c>
      <c r="D34" s="26">
        <f t="shared" si="0"/>
        <v>2992</v>
      </c>
      <c r="E34" s="27">
        <f t="shared" si="1"/>
        <v>1550</v>
      </c>
      <c r="F34" s="27">
        <f t="shared" si="2"/>
        <v>1442</v>
      </c>
      <c r="G34" s="27">
        <v>80</v>
      </c>
      <c r="H34" s="27">
        <v>94</v>
      </c>
      <c r="I34" s="27">
        <v>354</v>
      </c>
      <c r="J34" s="27">
        <v>319</v>
      </c>
      <c r="K34" s="27">
        <v>1116</v>
      </c>
      <c r="L34" s="27">
        <v>1029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75</v>
      </c>
      <c r="C35" s="25" t="s">
        <v>41</v>
      </c>
      <c r="D35" s="26">
        <f t="shared" si="0"/>
        <v>2906</v>
      </c>
      <c r="E35" s="27">
        <f t="shared" si="1"/>
        <v>1470</v>
      </c>
      <c r="F35" s="27">
        <f t="shared" si="2"/>
        <v>1436</v>
      </c>
      <c r="G35" s="27">
        <v>1</v>
      </c>
      <c r="H35" s="27">
        <v>5</v>
      </c>
      <c r="I35" s="27">
        <v>20</v>
      </c>
      <c r="J35" s="27">
        <v>20</v>
      </c>
      <c r="K35" s="27">
        <v>78</v>
      </c>
      <c r="L35" s="27">
        <v>73</v>
      </c>
      <c r="M35" s="27">
        <v>1029</v>
      </c>
      <c r="N35" s="27">
        <v>869</v>
      </c>
      <c r="O35" s="27">
        <v>342</v>
      </c>
      <c r="P35" s="27">
        <v>469</v>
      </c>
      <c r="S35" s="29"/>
      <c r="T35" s="29"/>
    </row>
    <row r="36" spans="1:20" s="28" customFormat="1" ht="16.5" customHeight="1">
      <c r="A36" s="24">
        <v>17</v>
      </c>
      <c r="B36" s="41" t="s">
        <v>76</v>
      </c>
      <c r="C36" s="25" t="s">
        <v>42</v>
      </c>
      <c r="D36" s="26">
        <f t="shared" si="0"/>
        <v>2919</v>
      </c>
      <c r="E36" s="27">
        <f t="shared" si="1"/>
        <v>1245</v>
      </c>
      <c r="F36" s="27">
        <f t="shared" si="2"/>
        <v>1674</v>
      </c>
      <c r="G36" s="27">
        <v>3</v>
      </c>
      <c r="H36" s="27">
        <v>0</v>
      </c>
      <c r="I36" s="27">
        <v>24</v>
      </c>
      <c r="J36" s="27">
        <v>21</v>
      </c>
      <c r="K36" s="27">
        <v>313</v>
      </c>
      <c r="L36" s="27">
        <v>241</v>
      </c>
      <c r="M36" s="27">
        <v>710</v>
      </c>
      <c r="N36" s="27">
        <v>793</v>
      </c>
      <c r="O36" s="27">
        <v>195</v>
      </c>
      <c r="P36" s="27">
        <v>619</v>
      </c>
      <c r="S36" s="29"/>
      <c r="T36" s="29"/>
    </row>
    <row r="37" spans="1:20" s="28" customFormat="1" ht="16.5" customHeight="1">
      <c r="A37" s="24">
        <v>18</v>
      </c>
      <c r="B37" s="41" t="s">
        <v>77</v>
      </c>
      <c r="C37" s="25" t="s">
        <v>43</v>
      </c>
      <c r="D37" s="26">
        <f t="shared" si="0"/>
        <v>29492</v>
      </c>
      <c r="E37" s="27">
        <f t="shared" si="1"/>
        <v>13273</v>
      </c>
      <c r="F37" s="27">
        <f t="shared" si="2"/>
        <v>16219</v>
      </c>
      <c r="G37" s="27">
        <v>194</v>
      </c>
      <c r="H37" s="27">
        <v>180</v>
      </c>
      <c r="I37" s="27">
        <v>1008</v>
      </c>
      <c r="J37" s="27">
        <v>919</v>
      </c>
      <c r="K37" s="27">
        <v>3473</v>
      </c>
      <c r="L37" s="27">
        <v>3209</v>
      </c>
      <c r="M37" s="27">
        <v>7346</v>
      </c>
      <c r="N37" s="27">
        <v>8722</v>
      </c>
      <c r="O37" s="27">
        <v>1252</v>
      </c>
      <c r="P37" s="27">
        <v>3189</v>
      </c>
      <c r="S37" s="29"/>
      <c r="T37" s="29"/>
    </row>
    <row r="38" spans="1:20" s="28" customFormat="1" ht="16.5" customHeight="1">
      <c r="A38" s="24">
        <v>19</v>
      </c>
      <c r="B38" s="41" t="s">
        <v>78</v>
      </c>
      <c r="C38" s="25" t="s">
        <v>44</v>
      </c>
      <c r="D38" s="26">
        <f t="shared" si="0"/>
        <v>2001</v>
      </c>
      <c r="E38" s="27">
        <f t="shared" si="1"/>
        <v>654</v>
      </c>
      <c r="F38" s="27">
        <f t="shared" si="2"/>
        <v>1347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462</v>
      </c>
      <c r="N38" s="27">
        <v>719</v>
      </c>
      <c r="O38" s="27">
        <v>192</v>
      </c>
      <c r="P38" s="27">
        <v>628</v>
      </c>
      <c r="S38" s="29"/>
      <c r="T38" s="29"/>
    </row>
    <row r="39" spans="1:20" s="28" customFormat="1" ht="16.5" customHeight="1">
      <c r="A39" s="24">
        <v>20</v>
      </c>
      <c r="B39" s="41" t="s">
        <v>79</v>
      </c>
      <c r="C39" s="25" t="s">
        <v>45</v>
      </c>
      <c r="D39" s="26">
        <f t="shared" si="0"/>
        <v>972</v>
      </c>
      <c r="E39" s="27">
        <f t="shared" si="1"/>
        <v>524</v>
      </c>
      <c r="F39" s="27">
        <f t="shared" si="2"/>
        <v>448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410</v>
      </c>
      <c r="N39" s="27">
        <v>326</v>
      </c>
      <c r="O39" s="27">
        <v>114</v>
      </c>
      <c r="P39" s="27">
        <v>122</v>
      </c>
      <c r="S39" s="29"/>
      <c r="T39" s="29"/>
    </row>
    <row r="40" spans="1:20" s="28" customFormat="1" ht="16.5" customHeight="1">
      <c r="A40" s="24">
        <v>21</v>
      </c>
      <c r="B40" s="41" t="s">
        <v>80</v>
      </c>
      <c r="C40" s="25" t="s">
        <v>133</v>
      </c>
      <c r="D40" s="26">
        <f t="shared" si="0"/>
        <v>893</v>
      </c>
      <c r="E40" s="27">
        <f t="shared" si="1"/>
        <v>440</v>
      </c>
      <c r="F40" s="27">
        <f t="shared" si="2"/>
        <v>453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381</v>
      </c>
      <c r="N40" s="27">
        <v>279</v>
      </c>
      <c r="O40" s="27">
        <v>59</v>
      </c>
      <c r="P40" s="27">
        <v>174</v>
      </c>
      <c r="S40" s="29"/>
      <c r="T40" s="29"/>
    </row>
    <row r="41" spans="1:20" s="28" customFormat="1" ht="16.5" customHeight="1">
      <c r="A41" s="24">
        <v>22</v>
      </c>
      <c r="B41" s="41" t="s">
        <v>81</v>
      </c>
      <c r="C41" s="25" t="s">
        <v>132</v>
      </c>
      <c r="D41" s="26">
        <f t="shared" si="0"/>
        <v>5809</v>
      </c>
      <c r="E41" s="27">
        <f t="shared" si="1"/>
        <v>3340</v>
      </c>
      <c r="F41" s="27">
        <f t="shared" si="2"/>
        <v>2469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2725</v>
      </c>
      <c r="N41" s="27">
        <v>1421</v>
      </c>
      <c r="O41" s="27">
        <v>615</v>
      </c>
      <c r="P41" s="27">
        <v>1048</v>
      </c>
      <c r="S41" s="29"/>
      <c r="T41" s="29"/>
    </row>
    <row r="42" spans="1:20" s="28" customFormat="1" ht="16.5" customHeight="1">
      <c r="A42" s="24">
        <v>23</v>
      </c>
      <c r="B42" s="41" t="s">
        <v>82</v>
      </c>
      <c r="C42" s="25" t="s">
        <v>46</v>
      </c>
      <c r="D42" s="26">
        <f t="shared" si="0"/>
        <v>500</v>
      </c>
      <c r="E42" s="27">
        <f t="shared" si="1"/>
        <v>258</v>
      </c>
      <c r="F42" s="27">
        <f t="shared" si="2"/>
        <v>242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220</v>
      </c>
      <c r="N42" s="27">
        <v>165</v>
      </c>
      <c r="O42" s="27">
        <v>38</v>
      </c>
      <c r="P42" s="27">
        <v>77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47</v>
      </c>
      <c r="B44" s="40"/>
      <c r="C44" s="20" t="s">
        <v>48</v>
      </c>
      <c r="D44" s="21">
        <f t="shared" si="0"/>
        <v>123845</v>
      </c>
      <c r="E44" s="21">
        <f t="shared" si="1"/>
        <v>0</v>
      </c>
      <c r="F44" s="21">
        <f t="shared" si="2"/>
        <v>123845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73232</v>
      </c>
      <c r="O44" s="21">
        <f t="shared" si="4"/>
        <v>0</v>
      </c>
      <c r="P44" s="21">
        <f t="shared" si="4"/>
        <v>50613</v>
      </c>
      <c r="S44" s="23"/>
      <c r="T44" s="23"/>
    </row>
    <row r="45" spans="1:20" s="28" customFormat="1" ht="16.5" customHeight="1">
      <c r="A45" s="24">
        <v>1</v>
      </c>
      <c r="B45" s="41" t="s">
        <v>83</v>
      </c>
      <c r="C45" s="25" t="s">
        <v>49</v>
      </c>
      <c r="D45" s="26">
        <f t="shared" si="0"/>
        <v>25599</v>
      </c>
      <c r="E45" s="27">
        <f t="shared" si="1"/>
        <v>0</v>
      </c>
      <c r="F45" s="27">
        <f t="shared" si="2"/>
        <v>25599</v>
      </c>
      <c r="G45" s="27"/>
      <c r="H45" s="27"/>
      <c r="I45" s="27"/>
      <c r="J45" s="27"/>
      <c r="K45" s="27"/>
      <c r="L45" s="27"/>
      <c r="M45" s="27"/>
      <c r="N45" s="27">
        <v>15741</v>
      </c>
      <c r="O45" s="27">
        <v>0</v>
      </c>
      <c r="P45" s="27">
        <v>9858</v>
      </c>
      <c r="S45" s="29"/>
      <c r="T45" s="29"/>
    </row>
    <row r="46" spans="1:20" s="28" customFormat="1" ht="16.5" customHeight="1">
      <c r="A46" s="24">
        <v>3</v>
      </c>
      <c r="B46" s="41" t="s">
        <v>63</v>
      </c>
      <c r="C46" s="25" t="s">
        <v>29</v>
      </c>
      <c r="D46" s="26">
        <f aca="true" t="shared" si="5" ref="D46:D61">E46+F46</f>
        <v>16165</v>
      </c>
      <c r="E46" s="27">
        <f aca="true" t="shared" si="6" ref="E46:E61">G46+I46+K46+M46+O46</f>
        <v>0</v>
      </c>
      <c r="F46" s="27">
        <f aca="true" t="shared" si="7" ref="F46:F61">H46+J46+L46+N46+P46</f>
        <v>16165</v>
      </c>
      <c r="G46" s="27"/>
      <c r="H46" s="27"/>
      <c r="I46" s="27"/>
      <c r="J46" s="27"/>
      <c r="K46" s="27"/>
      <c r="L46" s="27"/>
      <c r="M46" s="27"/>
      <c r="N46" s="27">
        <v>8565</v>
      </c>
      <c r="O46" s="27">
        <v>0</v>
      </c>
      <c r="P46" s="27">
        <v>7600</v>
      </c>
      <c r="S46" s="29"/>
      <c r="T46" s="29"/>
    </row>
    <row r="47" spans="1:20" s="28" customFormat="1" ht="16.5" customHeight="1">
      <c r="A47" s="24">
        <v>4</v>
      </c>
      <c r="B47" s="41" t="s">
        <v>64</v>
      </c>
      <c r="C47" s="25" t="s">
        <v>30</v>
      </c>
      <c r="D47" s="26">
        <f t="shared" si="5"/>
        <v>19176</v>
      </c>
      <c r="E47" s="27">
        <f t="shared" si="6"/>
        <v>0</v>
      </c>
      <c r="F47" s="27">
        <f t="shared" si="7"/>
        <v>19176</v>
      </c>
      <c r="G47" s="27"/>
      <c r="H47" s="27"/>
      <c r="I47" s="27"/>
      <c r="J47" s="27"/>
      <c r="K47" s="27"/>
      <c r="L47" s="27"/>
      <c r="M47" s="27"/>
      <c r="N47" s="27">
        <v>9978</v>
      </c>
      <c r="O47" s="27">
        <v>0</v>
      </c>
      <c r="P47" s="27">
        <v>9198</v>
      </c>
      <c r="S47" s="29"/>
      <c r="T47" s="29"/>
    </row>
    <row r="48" spans="1:20" s="28" customFormat="1" ht="16.5" customHeight="1">
      <c r="A48" s="24">
        <v>5</v>
      </c>
      <c r="B48" s="41" t="s">
        <v>65</v>
      </c>
      <c r="C48" s="30" t="s">
        <v>31</v>
      </c>
      <c r="D48" s="26">
        <f t="shared" si="5"/>
        <v>2661</v>
      </c>
      <c r="E48" s="27">
        <f t="shared" si="6"/>
        <v>0</v>
      </c>
      <c r="F48" s="27">
        <f t="shared" si="7"/>
        <v>2661</v>
      </c>
      <c r="G48" s="27"/>
      <c r="H48" s="27"/>
      <c r="I48" s="27"/>
      <c r="J48" s="27"/>
      <c r="K48" s="27"/>
      <c r="L48" s="27"/>
      <c r="M48" s="27"/>
      <c r="N48" s="27">
        <v>1990</v>
      </c>
      <c r="O48" s="27">
        <v>0</v>
      </c>
      <c r="P48" s="27">
        <v>671</v>
      </c>
      <c r="S48" s="29"/>
      <c r="T48" s="29"/>
    </row>
    <row r="49" spans="1:20" s="22" customFormat="1" ht="16.5" customHeight="1">
      <c r="A49" s="24">
        <v>6</v>
      </c>
      <c r="B49" s="41" t="s">
        <v>66</v>
      </c>
      <c r="C49" s="25" t="s">
        <v>32</v>
      </c>
      <c r="D49" s="26">
        <f t="shared" si="5"/>
        <v>4014</v>
      </c>
      <c r="E49" s="27">
        <f t="shared" si="6"/>
        <v>0</v>
      </c>
      <c r="F49" s="27">
        <f t="shared" si="7"/>
        <v>4014</v>
      </c>
      <c r="G49" s="26"/>
      <c r="H49" s="26"/>
      <c r="I49" s="26"/>
      <c r="J49" s="26"/>
      <c r="K49" s="26"/>
      <c r="L49" s="26"/>
      <c r="M49" s="26"/>
      <c r="N49" s="27">
        <v>2117</v>
      </c>
      <c r="O49" s="26">
        <v>0</v>
      </c>
      <c r="P49" s="27">
        <v>1897</v>
      </c>
      <c r="S49" s="23"/>
      <c r="T49" s="23"/>
    </row>
    <row r="50" spans="1:20" s="22" customFormat="1" ht="16.5" customHeight="1">
      <c r="A50" s="24">
        <v>7</v>
      </c>
      <c r="B50" s="41" t="s">
        <v>67</v>
      </c>
      <c r="C50" s="25" t="s">
        <v>33</v>
      </c>
      <c r="D50" s="26">
        <f t="shared" si="5"/>
        <v>19923</v>
      </c>
      <c r="E50" s="27">
        <f t="shared" si="6"/>
        <v>0</v>
      </c>
      <c r="F50" s="27">
        <f t="shared" si="7"/>
        <v>19923</v>
      </c>
      <c r="G50" s="26"/>
      <c r="H50" s="26"/>
      <c r="I50" s="26"/>
      <c r="J50" s="26"/>
      <c r="K50" s="26"/>
      <c r="L50" s="26"/>
      <c r="M50" s="26"/>
      <c r="N50" s="27">
        <v>10785</v>
      </c>
      <c r="O50" s="26">
        <v>0</v>
      </c>
      <c r="P50" s="27">
        <v>9138</v>
      </c>
      <c r="S50" s="23"/>
      <c r="T50" s="23"/>
    </row>
    <row r="51" spans="1:20" s="22" customFormat="1" ht="16.5" customHeight="1">
      <c r="A51" s="24">
        <v>8</v>
      </c>
      <c r="B51" s="41" t="s">
        <v>68</v>
      </c>
      <c r="C51" s="25" t="s">
        <v>34</v>
      </c>
      <c r="D51" s="26">
        <f t="shared" si="5"/>
        <v>7383</v>
      </c>
      <c r="E51" s="27">
        <f t="shared" si="6"/>
        <v>0</v>
      </c>
      <c r="F51" s="27">
        <f t="shared" si="7"/>
        <v>7383</v>
      </c>
      <c r="G51" s="26"/>
      <c r="H51" s="26"/>
      <c r="I51" s="26"/>
      <c r="J51" s="26"/>
      <c r="K51" s="26"/>
      <c r="L51" s="26"/>
      <c r="M51" s="26"/>
      <c r="N51" s="27">
        <v>4213</v>
      </c>
      <c r="O51" s="26">
        <v>0</v>
      </c>
      <c r="P51" s="27">
        <v>3170</v>
      </c>
      <c r="S51" s="23"/>
      <c r="T51" s="23"/>
    </row>
    <row r="52" spans="1:20" s="22" customFormat="1" ht="16.5" customHeight="1">
      <c r="A52" s="24">
        <v>9</v>
      </c>
      <c r="B52" s="41" t="s">
        <v>69</v>
      </c>
      <c r="C52" s="25" t="s">
        <v>35</v>
      </c>
      <c r="D52" s="26">
        <f t="shared" si="5"/>
        <v>96</v>
      </c>
      <c r="E52" s="27">
        <f t="shared" si="6"/>
        <v>0</v>
      </c>
      <c r="F52" s="27">
        <f t="shared" si="7"/>
        <v>96</v>
      </c>
      <c r="G52" s="26"/>
      <c r="H52" s="26"/>
      <c r="I52" s="26"/>
      <c r="J52" s="26"/>
      <c r="K52" s="26"/>
      <c r="L52" s="26"/>
      <c r="M52" s="26"/>
      <c r="N52" s="27">
        <v>72</v>
      </c>
      <c r="O52" s="26">
        <v>0</v>
      </c>
      <c r="P52" s="27">
        <v>24</v>
      </c>
      <c r="S52" s="23"/>
      <c r="T52" s="23"/>
    </row>
    <row r="53" spans="1:20" s="22" customFormat="1" ht="16.5" customHeight="1">
      <c r="A53" s="24">
        <v>10</v>
      </c>
      <c r="B53" s="41" t="s">
        <v>70</v>
      </c>
      <c r="C53" s="25" t="s">
        <v>36</v>
      </c>
      <c r="D53" s="26">
        <f t="shared" si="5"/>
        <v>9915</v>
      </c>
      <c r="E53" s="27">
        <f t="shared" si="6"/>
        <v>0</v>
      </c>
      <c r="F53" s="27">
        <f t="shared" si="7"/>
        <v>9915</v>
      </c>
      <c r="G53" s="26"/>
      <c r="H53" s="26"/>
      <c r="I53" s="26"/>
      <c r="J53" s="26"/>
      <c r="K53" s="26"/>
      <c r="L53" s="26"/>
      <c r="M53" s="26"/>
      <c r="N53" s="27">
        <v>6978</v>
      </c>
      <c r="O53" s="26">
        <v>0</v>
      </c>
      <c r="P53" s="27">
        <v>2937</v>
      </c>
      <c r="S53" s="23"/>
      <c r="T53" s="23"/>
    </row>
    <row r="54" spans="1:20" s="28" customFormat="1" ht="16.5" customHeight="1">
      <c r="A54" s="24">
        <v>11</v>
      </c>
      <c r="B54" s="41" t="s">
        <v>75</v>
      </c>
      <c r="C54" s="25" t="s">
        <v>41</v>
      </c>
      <c r="D54" s="26">
        <f t="shared" si="5"/>
        <v>1114</v>
      </c>
      <c r="E54" s="27">
        <f t="shared" si="6"/>
        <v>0</v>
      </c>
      <c r="F54" s="27">
        <f t="shared" si="7"/>
        <v>1114</v>
      </c>
      <c r="G54" s="27"/>
      <c r="H54" s="27"/>
      <c r="I54" s="27"/>
      <c r="J54" s="27"/>
      <c r="K54" s="27"/>
      <c r="L54" s="27"/>
      <c r="M54" s="27"/>
      <c r="N54" s="27">
        <v>682</v>
      </c>
      <c r="O54" s="27">
        <v>0</v>
      </c>
      <c r="P54" s="27">
        <v>432</v>
      </c>
      <c r="S54" s="29"/>
      <c r="T54" s="29"/>
    </row>
    <row r="55" spans="1:20" s="28" customFormat="1" ht="16.5" customHeight="1">
      <c r="A55" s="24">
        <v>12</v>
      </c>
      <c r="B55" s="41" t="s">
        <v>76</v>
      </c>
      <c r="C55" s="25" t="s">
        <v>42</v>
      </c>
      <c r="D55" s="26">
        <f t="shared" si="5"/>
        <v>1426</v>
      </c>
      <c r="E55" s="27">
        <f t="shared" si="6"/>
        <v>0</v>
      </c>
      <c r="F55" s="27">
        <f t="shared" si="7"/>
        <v>1426</v>
      </c>
      <c r="G55" s="27"/>
      <c r="H55" s="27"/>
      <c r="I55" s="27"/>
      <c r="J55" s="27"/>
      <c r="K55" s="27"/>
      <c r="L55" s="27"/>
      <c r="M55" s="27"/>
      <c r="N55" s="27">
        <v>803</v>
      </c>
      <c r="O55" s="27">
        <v>0</v>
      </c>
      <c r="P55" s="27">
        <v>623</v>
      </c>
      <c r="S55" s="29"/>
      <c r="T55" s="29"/>
    </row>
    <row r="56" spans="1:20" s="28" customFormat="1" ht="16.5" customHeight="1">
      <c r="A56" s="24">
        <v>13</v>
      </c>
      <c r="B56" s="41" t="s">
        <v>77</v>
      </c>
      <c r="C56" s="25" t="s">
        <v>43</v>
      </c>
      <c r="D56" s="26">
        <f t="shared" si="5"/>
        <v>12212</v>
      </c>
      <c r="E56" s="27">
        <f t="shared" si="6"/>
        <v>0</v>
      </c>
      <c r="F56" s="27">
        <f t="shared" si="7"/>
        <v>12212</v>
      </c>
      <c r="G56" s="27"/>
      <c r="H56" s="27"/>
      <c r="I56" s="27"/>
      <c r="J56" s="27"/>
      <c r="K56" s="27"/>
      <c r="L56" s="27"/>
      <c r="M56" s="27"/>
      <c r="N56" s="27">
        <v>8975</v>
      </c>
      <c r="O56" s="27">
        <v>0</v>
      </c>
      <c r="P56" s="27">
        <v>3237</v>
      </c>
      <c r="S56" s="29"/>
      <c r="T56" s="29"/>
    </row>
    <row r="57" spans="1:20" s="22" customFormat="1" ht="16.5" customHeight="1">
      <c r="A57" s="24">
        <v>14</v>
      </c>
      <c r="B57" s="41" t="s">
        <v>78</v>
      </c>
      <c r="C57" s="25" t="s">
        <v>44</v>
      </c>
      <c r="D57" s="26">
        <f t="shared" si="5"/>
        <v>1350</v>
      </c>
      <c r="E57" s="27">
        <f t="shared" si="6"/>
        <v>0</v>
      </c>
      <c r="F57" s="27">
        <f t="shared" si="7"/>
        <v>1350</v>
      </c>
      <c r="G57" s="26"/>
      <c r="H57" s="26"/>
      <c r="I57" s="26"/>
      <c r="J57" s="26"/>
      <c r="K57" s="26"/>
      <c r="L57" s="26"/>
      <c r="M57" s="26"/>
      <c r="N57" s="27">
        <v>722</v>
      </c>
      <c r="O57" s="26">
        <v>0</v>
      </c>
      <c r="P57" s="27">
        <v>628</v>
      </c>
      <c r="S57" s="23"/>
      <c r="T57" s="23"/>
    </row>
    <row r="58" spans="1:20" s="22" customFormat="1" ht="16.5" customHeight="1">
      <c r="A58" s="24">
        <v>15</v>
      </c>
      <c r="B58" s="41" t="s">
        <v>80</v>
      </c>
      <c r="C58" s="25" t="s">
        <v>133</v>
      </c>
      <c r="D58" s="26">
        <f t="shared" si="5"/>
        <v>393</v>
      </c>
      <c r="E58" s="27">
        <f t="shared" si="6"/>
        <v>0</v>
      </c>
      <c r="F58" s="27">
        <f t="shared" si="7"/>
        <v>393</v>
      </c>
      <c r="G58" s="26"/>
      <c r="H58" s="26"/>
      <c r="I58" s="26"/>
      <c r="J58" s="26"/>
      <c r="K58" s="26"/>
      <c r="L58" s="26"/>
      <c r="M58" s="26"/>
      <c r="N58" s="27">
        <v>227</v>
      </c>
      <c r="O58" s="26">
        <v>0</v>
      </c>
      <c r="P58" s="27">
        <v>166</v>
      </c>
      <c r="S58" s="23"/>
      <c r="T58" s="23"/>
    </row>
    <row r="59" spans="1:20" s="22" customFormat="1" ht="16.5" customHeight="1">
      <c r="A59" s="24">
        <v>16</v>
      </c>
      <c r="B59" s="41" t="s">
        <v>81</v>
      </c>
      <c r="C59" s="25" t="s">
        <v>132</v>
      </c>
      <c r="D59" s="26">
        <f t="shared" si="5"/>
        <v>2418</v>
      </c>
      <c r="E59" s="27">
        <f t="shared" si="6"/>
        <v>0</v>
      </c>
      <c r="F59" s="27">
        <f t="shared" si="7"/>
        <v>2418</v>
      </c>
      <c r="G59" s="26"/>
      <c r="H59" s="26"/>
      <c r="I59" s="26"/>
      <c r="J59" s="26"/>
      <c r="K59" s="26"/>
      <c r="L59" s="26"/>
      <c r="M59" s="26"/>
      <c r="N59" s="27">
        <v>1384</v>
      </c>
      <c r="O59" s="26">
        <v>0</v>
      </c>
      <c r="P59" s="27">
        <v>1034</v>
      </c>
      <c r="S59" s="23"/>
      <c r="T59" s="23"/>
    </row>
    <row r="60" spans="1:20" s="22" customFormat="1" ht="26.25" customHeight="1">
      <c r="A60" s="19" t="s">
        <v>50</v>
      </c>
      <c r="B60" s="40"/>
      <c r="C60" s="20" t="s">
        <v>51</v>
      </c>
      <c r="D60" s="21">
        <f t="shared" si="5"/>
        <v>279901</v>
      </c>
      <c r="E60" s="21">
        <f t="shared" si="6"/>
        <v>126755</v>
      </c>
      <c r="F60" s="21">
        <f t="shared" si="7"/>
        <v>153146</v>
      </c>
      <c r="G60" s="21">
        <f aca="true" t="shared" si="8" ref="G60:P60">SUM(G61:G80)</f>
        <v>1301</v>
      </c>
      <c r="H60" s="21">
        <f t="shared" si="8"/>
        <v>1251</v>
      </c>
      <c r="I60" s="21">
        <f t="shared" si="8"/>
        <v>6407</v>
      </c>
      <c r="J60" s="21">
        <f t="shared" si="8"/>
        <v>5869</v>
      </c>
      <c r="K60" s="21">
        <f t="shared" si="8"/>
        <v>23500</v>
      </c>
      <c r="L60" s="21">
        <f t="shared" si="8"/>
        <v>22224</v>
      </c>
      <c r="M60" s="21">
        <f t="shared" si="8"/>
        <v>76445</v>
      </c>
      <c r="N60" s="21">
        <f t="shared" si="8"/>
        <v>73184</v>
      </c>
      <c r="O60" s="21">
        <f t="shared" si="8"/>
        <v>19102</v>
      </c>
      <c r="P60" s="21">
        <f t="shared" si="8"/>
        <v>50618</v>
      </c>
      <c r="S60" s="23"/>
      <c r="T60" s="23"/>
    </row>
    <row r="61" spans="1:20" s="22" customFormat="1" ht="16.5" customHeight="1">
      <c r="A61" s="24">
        <v>1</v>
      </c>
      <c r="B61" s="41" t="s">
        <v>62</v>
      </c>
      <c r="C61" s="25" t="s">
        <v>28</v>
      </c>
      <c r="D61" s="26">
        <f t="shared" si="5"/>
        <v>53</v>
      </c>
      <c r="E61" s="27">
        <f t="shared" si="6"/>
        <v>16</v>
      </c>
      <c r="F61" s="27">
        <f t="shared" si="7"/>
        <v>37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11</v>
      </c>
      <c r="N61" s="26">
        <v>24</v>
      </c>
      <c r="O61" s="26">
        <v>5</v>
      </c>
      <c r="P61" s="26">
        <v>13</v>
      </c>
      <c r="S61" s="23"/>
      <c r="T61" s="23"/>
    </row>
    <row r="62" spans="1:20" s="22" customFormat="1" ht="16.5" customHeight="1">
      <c r="A62" s="24">
        <v>2</v>
      </c>
      <c r="B62" s="41" t="s">
        <v>63</v>
      </c>
      <c r="C62" s="25" t="s">
        <v>29</v>
      </c>
      <c r="D62" s="26">
        <f aca="true" t="shared" si="9" ref="D62:D79">E62+F62</f>
        <v>10841</v>
      </c>
      <c r="E62" s="27">
        <f aca="true" t="shared" si="10" ref="E62:E79">G62+I62+K62+M62+O62</f>
        <v>4680</v>
      </c>
      <c r="F62" s="27">
        <f aca="true" t="shared" si="11" ref="F62:F79">H62+J62+L62+N62+P62</f>
        <v>6161</v>
      </c>
      <c r="G62" s="26">
        <v>49</v>
      </c>
      <c r="H62" s="26">
        <v>48</v>
      </c>
      <c r="I62" s="26">
        <v>214</v>
      </c>
      <c r="J62" s="26">
        <v>209</v>
      </c>
      <c r="K62" s="26">
        <v>892</v>
      </c>
      <c r="L62" s="26">
        <v>845</v>
      </c>
      <c r="M62" s="26">
        <v>2762</v>
      </c>
      <c r="N62" s="26">
        <v>2611</v>
      </c>
      <c r="O62" s="26">
        <v>763</v>
      </c>
      <c r="P62" s="26">
        <v>2448</v>
      </c>
      <c r="S62" s="23"/>
      <c r="T62" s="23"/>
    </row>
    <row r="63" spans="1:20" s="22" customFormat="1" ht="16.5" customHeight="1">
      <c r="A63" s="24">
        <v>3</v>
      </c>
      <c r="B63" s="41" t="s">
        <v>64</v>
      </c>
      <c r="C63" s="25" t="s">
        <v>30</v>
      </c>
      <c r="D63" s="26">
        <f t="shared" si="9"/>
        <v>42757</v>
      </c>
      <c r="E63" s="27">
        <f t="shared" si="10"/>
        <v>18870</v>
      </c>
      <c r="F63" s="27">
        <f t="shared" si="11"/>
        <v>23887</v>
      </c>
      <c r="G63" s="26">
        <v>193</v>
      </c>
      <c r="H63" s="26">
        <v>191</v>
      </c>
      <c r="I63" s="26">
        <v>1028</v>
      </c>
      <c r="J63" s="26">
        <v>990</v>
      </c>
      <c r="K63" s="26">
        <v>3720</v>
      </c>
      <c r="L63" s="26">
        <v>3468</v>
      </c>
      <c r="M63" s="26">
        <v>10417</v>
      </c>
      <c r="N63" s="26">
        <v>10049</v>
      </c>
      <c r="O63" s="26">
        <v>3512</v>
      </c>
      <c r="P63" s="26">
        <v>9189</v>
      </c>
      <c r="S63" s="23"/>
      <c r="T63" s="23"/>
    </row>
    <row r="64" spans="1:20" s="22" customFormat="1" ht="16.5" customHeight="1">
      <c r="A64" s="24">
        <v>4</v>
      </c>
      <c r="B64" s="41" t="s">
        <v>65</v>
      </c>
      <c r="C64" s="25" t="s">
        <v>31</v>
      </c>
      <c r="D64" s="26">
        <f t="shared" si="9"/>
        <v>6786</v>
      </c>
      <c r="E64" s="27">
        <f t="shared" si="10"/>
        <v>3278</v>
      </c>
      <c r="F64" s="27">
        <f t="shared" si="11"/>
        <v>3508</v>
      </c>
      <c r="G64" s="26">
        <v>43</v>
      </c>
      <c r="H64" s="26">
        <v>39</v>
      </c>
      <c r="I64" s="26">
        <v>193</v>
      </c>
      <c r="J64" s="26">
        <v>181</v>
      </c>
      <c r="K64" s="26">
        <v>608</v>
      </c>
      <c r="L64" s="26">
        <v>594</v>
      </c>
      <c r="M64" s="26">
        <v>2178</v>
      </c>
      <c r="N64" s="26">
        <v>2022</v>
      </c>
      <c r="O64" s="26">
        <v>256</v>
      </c>
      <c r="P64" s="26">
        <v>672</v>
      </c>
      <c r="S64" s="23"/>
      <c r="T64" s="23"/>
    </row>
    <row r="65" spans="1:20" s="22" customFormat="1" ht="16.5" customHeight="1">
      <c r="A65" s="24">
        <v>5</v>
      </c>
      <c r="B65" s="41" t="s">
        <v>66</v>
      </c>
      <c r="C65" s="25" t="s">
        <v>32</v>
      </c>
      <c r="D65" s="26">
        <f t="shared" si="9"/>
        <v>9356</v>
      </c>
      <c r="E65" s="27">
        <f t="shared" si="10"/>
        <v>4381</v>
      </c>
      <c r="F65" s="27">
        <f t="shared" si="11"/>
        <v>4975</v>
      </c>
      <c r="G65" s="26">
        <v>32</v>
      </c>
      <c r="H65" s="26">
        <v>33</v>
      </c>
      <c r="I65" s="26">
        <v>208</v>
      </c>
      <c r="J65" s="26">
        <v>188</v>
      </c>
      <c r="K65" s="26">
        <v>748</v>
      </c>
      <c r="L65" s="26">
        <v>714</v>
      </c>
      <c r="M65" s="26">
        <v>2652</v>
      </c>
      <c r="N65" s="26">
        <v>2143</v>
      </c>
      <c r="O65" s="26">
        <v>741</v>
      </c>
      <c r="P65" s="26">
        <v>1897</v>
      </c>
      <c r="S65" s="23"/>
      <c r="T65" s="23"/>
    </row>
    <row r="66" spans="1:20" s="22" customFormat="1" ht="16.5" customHeight="1">
      <c r="A66" s="24">
        <v>6</v>
      </c>
      <c r="B66" s="41" t="s">
        <v>67</v>
      </c>
      <c r="C66" s="25" t="s">
        <v>33</v>
      </c>
      <c r="D66" s="26">
        <f t="shared" si="9"/>
        <v>18453</v>
      </c>
      <c r="E66" s="27">
        <f t="shared" si="10"/>
        <v>8555</v>
      </c>
      <c r="F66" s="27">
        <f t="shared" si="11"/>
        <v>9898</v>
      </c>
      <c r="G66" s="26">
        <v>72</v>
      </c>
      <c r="H66" s="26">
        <v>55</v>
      </c>
      <c r="I66" s="26">
        <v>395</v>
      </c>
      <c r="J66" s="26">
        <v>380</v>
      </c>
      <c r="K66" s="26">
        <v>1405</v>
      </c>
      <c r="L66" s="26">
        <v>1336</v>
      </c>
      <c r="M66" s="26">
        <v>5198</v>
      </c>
      <c r="N66" s="26">
        <v>4383</v>
      </c>
      <c r="O66" s="26">
        <v>1485</v>
      </c>
      <c r="P66" s="26">
        <v>3744</v>
      </c>
      <c r="S66" s="23"/>
      <c r="T66" s="23"/>
    </row>
    <row r="67" spans="1:20" s="22" customFormat="1" ht="16.5" customHeight="1">
      <c r="A67" s="24">
        <v>7</v>
      </c>
      <c r="B67" s="41" t="s">
        <v>69</v>
      </c>
      <c r="C67" s="25" t="s">
        <v>35</v>
      </c>
      <c r="D67" s="26">
        <f t="shared" si="9"/>
        <v>392</v>
      </c>
      <c r="E67" s="27">
        <f t="shared" si="10"/>
        <v>266</v>
      </c>
      <c r="F67" s="27">
        <f t="shared" si="11"/>
        <v>126</v>
      </c>
      <c r="G67" s="26">
        <v>0</v>
      </c>
      <c r="H67" s="26">
        <v>3</v>
      </c>
      <c r="I67" s="26">
        <v>4</v>
      </c>
      <c r="J67" s="26">
        <v>3</v>
      </c>
      <c r="K67" s="26">
        <v>10</v>
      </c>
      <c r="L67" s="26">
        <v>16</v>
      </c>
      <c r="M67" s="26">
        <v>232</v>
      </c>
      <c r="N67" s="26">
        <v>80</v>
      </c>
      <c r="O67" s="26">
        <v>20</v>
      </c>
      <c r="P67" s="26">
        <v>24</v>
      </c>
      <c r="S67" s="23"/>
      <c r="T67" s="23"/>
    </row>
    <row r="68" spans="1:20" s="22" customFormat="1" ht="16.5" customHeight="1">
      <c r="A68" s="24">
        <v>10</v>
      </c>
      <c r="B68" s="41" t="s">
        <v>130</v>
      </c>
      <c r="C68" s="25" t="s">
        <v>129</v>
      </c>
      <c r="D68" s="26">
        <f t="shared" si="9"/>
        <v>11278</v>
      </c>
      <c r="E68" s="27">
        <f t="shared" si="10"/>
        <v>4865</v>
      </c>
      <c r="F68" s="27">
        <f t="shared" si="11"/>
        <v>6413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3892</v>
      </c>
      <c r="N68" s="26">
        <v>3483</v>
      </c>
      <c r="O68" s="26">
        <v>973</v>
      </c>
      <c r="P68" s="26">
        <v>2930</v>
      </c>
      <c r="S68" s="23"/>
      <c r="T68" s="23"/>
    </row>
    <row r="69" spans="1:20" s="22" customFormat="1" ht="16.5" customHeight="1">
      <c r="A69" s="24">
        <v>11</v>
      </c>
      <c r="B69" s="41" t="s">
        <v>84</v>
      </c>
      <c r="C69" s="25" t="s">
        <v>52</v>
      </c>
      <c r="D69" s="26">
        <f t="shared" si="9"/>
        <v>68672</v>
      </c>
      <c r="E69" s="27">
        <f t="shared" si="10"/>
        <v>31701</v>
      </c>
      <c r="F69" s="27">
        <f t="shared" si="11"/>
        <v>36971</v>
      </c>
      <c r="G69" s="26">
        <v>449</v>
      </c>
      <c r="H69" s="26">
        <v>463</v>
      </c>
      <c r="I69" s="26">
        <v>1898</v>
      </c>
      <c r="J69" s="26">
        <v>1770</v>
      </c>
      <c r="K69" s="26">
        <v>6025</v>
      </c>
      <c r="L69" s="26">
        <v>5867</v>
      </c>
      <c r="M69" s="26">
        <v>19269</v>
      </c>
      <c r="N69" s="26">
        <v>18943</v>
      </c>
      <c r="O69" s="26">
        <v>4060</v>
      </c>
      <c r="P69" s="26">
        <v>9928</v>
      </c>
      <c r="S69" s="23"/>
      <c r="T69" s="23"/>
    </row>
    <row r="70" spans="1:20" s="22" customFormat="1" ht="16.5" customHeight="1">
      <c r="A70" s="24">
        <v>12</v>
      </c>
      <c r="B70" s="41" t="s">
        <v>85</v>
      </c>
      <c r="C70" s="30" t="s">
        <v>53</v>
      </c>
      <c r="D70" s="26">
        <f t="shared" si="9"/>
        <v>25199</v>
      </c>
      <c r="E70" s="27">
        <f t="shared" si="10"/>
        <v>11362</v>
      </c>
      <c r="F70" s="27">
        <f t="shared" si="11"/>
        <v>13837</v>
      </c>
      <c r="G70" s="26">
        <v>99</v>
      </c>
      <c r="H70" s="26">
        <v>81</v>
      </c>
      <c r="I70" s="26">
        <v>510</v>
      </c>
      <c r="J70" s="26">
        <v>444</v>
      </c>
      <c r="K70" s="26">
        <v>2333</v>
      </c>
      <c r="L70" s="26">
        <v>2213</v>
      </c>
      <c r="M70" s="26">
        <v>6572</v>
      </c>
      <c r="N70" s="26">
        <v>5953</v>
      </c>
      <c r="O70" s="26">
        <v>1848</v>
      </c>
      <c r="P70" s="26">
        <v>5146</v>
      </c>
      <c r="S70" s="23"/>
      <c r="T70" s="23"/>
    </row>
    <row r="71" spans="1:20" s="22" customFormat="1" ht="16.5" customHeight="1">
      <c r="A71" s="24">
        <v>13</v>
      </c>
      <c r="B71" s="41" t="s">
        <v>86</v>
      </c>
      <c r="C71" s="25" t="s">
        <v>54</v>
      </c>
      <c r="D71" s="26">
        <f t="shared" si="9"/>
        <v>25876</v>
      </c>
      <c r="E71" s="27">
        <f t="shared" si="10"/>
        <v>11334</v>
      </c>
      <c r="F71" s="27">
        <f t="shared" si="11"/>
        <v>14542</v>
      </c>
      <c r="G71" s="27">
        <v>86</v>
      </c>
      <c r="H71" s="26">
        <v>90</v>
      </c>
      <c r="I71" s="27">
        <v>535</v>
      </c>
      <c r="J71" s="26">
        <v>435</v>
      </c>
      <c r="K71" s="26">
        <v>2340</v>
      </c>
      <c r="L71" s="26">
        <v>2171</v>
      </c>
      <c r="M71" s="26">
        <v>6559</v>
      </c>
      <c r="N71" s="26">
        <v>6452</v>
      </c>
      <c r="O71" s="26">
        <v>1814</v>
      </c>
      <c r="P71" s="26">
        <v>5394</v>
      </c>
      <c r="S71" s="23"/>
      <c r="T71" s="23"/>
    </row>
    <row r="72" spans="1:20" s="22" customFormat="1" ht="16.5" customHeight="1">
      <c r="A72" s="24">
        <v>14</v>
      </c>
      <c r="B72" s="41" t="s">
        <v>87</v>
      </c>
      <c r="C72" s="25" t="s">
        <v>55</v>
      </c>
      <c r="D72" s="26">
        <f t="shared" si="9"/>
        <v>16333</v>
      </c>
      <c r="E72" s="27">
        <f t="shared" si="10"/>
        <v>7081</v>
      </c>
      <c r="F72" s="27">
        <f t="shared" si="11"/>
        <v>9252</v>
      </c>
      <c r="G72" s="27">
        <v>78</v>
      </c>
      <c r="H72" s="26">
        <v>65</v>
      </c>
      <c r="I72" s="27">
        <v>363</v>
      </c>
      <c r="J72" s="26">
        <v>308</v>
      </c>
      <c r="K72" s="26">
        <v>1562</v>
      </c>
      <c r="L72" s="26">
        <v>1464</v>
      </c>
      <c r="M72" s="26">
        <v>4078</v>
      </c>
      <c r="N72" s="26">
        <v>4250</v>
      </c>
      <c r="O72" s="26">
        <v>1000</v>
      </c>
      <c r="P72" s="26">
        <v>3165</v>
      </c>
      <c r="S72" s="23"/>
      <c r="T72" s="23"/>
    </row>
    <row r="73" spans="1:20" s="22" customFormat="1" ht="16.5" customHeight="1">
      <c r="A73" s="24">
        <v>15</v>
      </c>
      <c r="B73" s="41" t="s">
        <v>75</v>
      </c>
      <c r="C73" s="25" t="s">
        <v>41</v>
      </c>
      <c r="D73" s="26">
        <f t="shared" si="9"/>
        <v>1827</v>
      </c>
      <c r="E73" s="27">
        <f t="shared" si="10"/>
        <v>948</v>
      </c>
      <c r="F73" s="27">
        <f t="shared" si="11"/>
        <v>879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671</v>
      </c>
      <c r="N73" s="26">
        <v>507</v>
      </c>
      <c r="O73" s="26">
        <v>277</v>
      </c>
      <c r="P73" s="26">
        <v>372</v>
      </c>
      <c r="S73" s="23"/>
      <c r="T73" s="23"/>
    </row>
    <row r="74" spans="1:20" s="22" customFormat="1" ht="16.5" customHeight="1">
      <c r="A74" s="24">
        <v>16</v>
      </c>
      <c r="B74" s="41" t="s">
        <v>76</v>
      </c>
      <c r="C74" s="25" t="s">
        <v>42</v>
      </c>
      <c r="D74" s="26">
        <f t="shared" si="9"/>
        <v>2954</v>
      </c>
      <c r="E74" s="27">
        <f t="shared" si="10"/>
        <v>1262</v>
      </c>
      <c r="F74" s="27">
        <f t="shared" si="11"/>
        <v>1692</v>
      </c>
      <c r="G74" s="27">
        <v>3</v>
      </c>
      <c r="H74" s="26">
        <v>0</v>
      </c>
      <c r="I74" s="27">
        <v>24</v>
      </c>
      <c r="J74" s="26">
        <v>21</v>
      </c>
      <c r="K74" s="26">
        <v>316</v>
      </c>
      <c r="L74" s="26">
        <v>248</v>
      </c>
      <c r="M74" s="26">
        <v>724</v>
      </c>
      <c r="N74" s="26">
        <v>800</v>
      </c>
      <c r="O74" s="26">
        <v>195</v>
      </c>
      <c r="P74" s="26">
        <v>623</v>
      </c>
      <c r="S74" s="23"/>
      <c r="T74" s="23"/>
    </row>
    <row r="75" spans="1:20" s="22" customFormat="1" ht="16.5" customHeight="1">
      <c r="A75" s="24">
        <v>17</v>
      </c>
      <c r="B75" s="41" t="s">
        <v>77</v>
      </c>
      <c r="C75" s="25" t="s">
        <v>43</v>
      </c>
      <c r="D75" s="26">
        <f t="shared" si="9"/>
        <v>30289</v>
      </c>
      <c r="E75" s="27">
        <f t="shared" si="10"/>
        <v>13616</v>
      </c>
      <c r="F75" s="27">
        <f t="shared" si="11"/>
        <v>16673</v>
      </c>
      <c r="G75" s="27">
        <v>197</v>
      </c>
      <c r="H75" s="26">
        <v>183</v>
      </c>
      <c r="I75" s="27">
        <v>1035</v>
      </c>
      <c r="J75" s="26">
        <v>940</v>
      </c>
      <c r="K75" s="26">
        <v>3541</v>
      </c>
      <c r="L75" s="26">
        <v>3288</v>
      </c>
      <c r="M75" s="26">
        <v>7573</v>
      </c>
      <c r="N75" s="26">
        <v>9035</v>
      </c>
      <c r="O75" s="26">
        <v>1270</v>
      </c>
      <c r="P75" s="26">
        <v>3227</v>
      </c>
      <c r="S75" s="23"/>
      <c r="T75" s="23"/>
    </row>
    <row r="76" spans="1:20" s="22" customFormat="1" ht="16.5" customHeight="1">
      <c r="A76" s="24">
        <v>18</v>
      </c>
      <c r="B76" s="41" t="s">
        <v>78</v>
      </c>
      <c r="C76" s="25" t="s">
        <v>44</v>
      </c>
      <c r="D76" s="26">
        <f t="shared" si="9"/>
        <v>2008</v>
      </c>
      <c r="E76" s="27">
        <f t="shared" si="10"/>
        <v>655</v>
      </c>
      <c r="F76" s="27">
        <f t="shared" si="11"/>
        <v>1353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463</v>
      </c>
      <c r="N76" s="26">
        <v>722</v>
      </c>
      <c r="O76" s="26">
        <v>192</v>
      </c>
      <c r="P76" s="26">
        <v>631</v>
      </c>
      <c r="S76" s="23"/>
      <c r="T76" s="23"/>
    </row>
    <row r="77" spans="1:20" s="22" customFormat="1" ht="16.5" customHeight="1">
      <c r="A77" s="24">
        <v>19</v>
      </c>
      <c r="B77" s="41" t="s">
        <v>79</v>
      </c>
      <c r="C77" s="25" t="s">
        <v>45</v>
      </c>
      <c r="D77" s="26">
        <f t="shared" si="9"/>
        <v>240</v>
      </c>
      <c r="E77" s="27">
        <f t="shared" si="10"/>
        <v>140</v>
      </c>
      <c r="F77" s="27">
        <f t="shared" si="11"/>
        <v>100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116</v>
      </c>
      <c r="N77" s="26">
        <v>79</v>
      </c>
      <c r="O77" s="26">
        <v>24</v>
      </c>
      <c r="P77" s="26">
        <v>21</v>
      </c>
      <c r="S77" s="23"/>
      <c r="T77" s="23"/>
    </row>
    <row r="78" spans="1:16" s="33" customFormat="1" ht="16.5" customHeight="1">
      <c r="A78" s="24">
        <v>20</v>
      </c>
      <c r="B78" s="41" t="s">
        <v>80</v>
      </c>
      <c r="C78" s="25" t="s">
        <v>133</v>
      </c>
      <c r="D78" s="26">
        <f t="shared" si="9"/>
        <v>795</v>
      </c>
      <c r="E78" s="27">
        <f t="shared" si="10"/>
        <v>399</v>
      </c>
      <c r="F78" s="27">
        <f t="shared" si="11"/>
        <v>396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347</v>
      </c>
      <c r="N78" s="31">
        <v>246</v>
      </c>
      <c r="O78" s="32">
        <v>52</v>
      </c>
      <c r="P78" s="32">
        <v>150</v>
      </c>
    </row>
    <row r="79" spans="1:16" s="33" customFormat="1" ht="16.5" customHeight="1">
      <c r="A79" s="24">
        <v>21</v>
      </c>
      <c r="B79" s="41" t="s">
        <v>81</v>
      </c>
      <c r="C79" s="25" t="s">
        <v>132</v>
      </c>
      <c r="D79" s="26">
        <f t="shared" si="9"/>
        <v>5792</v>
      </c>
      <c r="E79" s="27">
        <f t="shared" si="10"/>
        <v>3346</v>
      </c>
      <c r="F79" s="27">
        <f t="shared" si="11"/>
        <v>2446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2731</v>
      </c>
      <c r="N79" s="31">
        <v>1402</v>
      </c>
      <c r="O79" s="32">
        <v>615</v>
      </c>
      <c r="P79" s="32">
        <v>1044</v>
      </c>
    </row>
    <row r="80" spans="1:16" s="33" customFormat="1" ht="16.5" customHeight="1">
      <c r="A80" s="24"/>
      <c r="B80" s="41"/>
      <c r="C80" s="25"/>
      <c r="D80" s="26"/>
      <c r="E80" s="27"/>
      <c r="F80" s="27"/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91</v>
      </c>
      <c r="B81" s="40"/>
      <c r="C81" s="20" t="s">
        <v>92</v>
      </c>
      <c r="D81" s="21">
        <f aca="true" t="shared" si="12" ref="D81:D92">E81+F81</f>
        <v>284265</v>
      </c>
      <c r="E81" s="21">
        <f aca="true" t="shared" si="13" ref="E81:E92">G81+I81+K81+M81+O81</f>
        <v>130200</v>
      </c>
      <c r="F81" s="21">
        <f aca="true" t="shared" si="14" ref="F81:F92">H81+J81+L81+N81+P81</f>
        <v>154065</v>
      </c>
      <c r="G81" s="21">
        <f>SUM(G82:G92)</f>
        <v>1312</v>
      </c>
      <c r="H81" s="21">
        <f aca="true" t="shared" si="15" ref="H81:P81">SUM(H82:H92)</f>
        <v>1255</v>
      </c>
      <c r="I81" s="21">
        <f t="shared" si="15"/>
        <v>6464</v>
      </c>
      <c r="J81" s="21">
        <f t="shared" si="15"/>
        <v>5925</v>
      </c>
      <c r="K81" s="21">
        <f t="shared" si="15"/>
        <v>23599</v>
      </c>
      <c r="L81" s="21">
        <f t="shared" si="15"/>
        <v>22349</v>
      </c>
      <c r="M81" s="21">
        <f t="shared" si="15"/>
        <v>79625</v>
      </c>
      <c r="N81" s="21">
        <f t="shared" si="15"/>
        <v>73830</v>
      </c>
      <c r="O81" s="21">
        <f t="shared" si="15"/>
        <v>19200</v>
      </c>
      <c r="P81" s="21">
        <f t="shared" si="15"/>
        <v>50706</v>
      </c>
      <c r="S81" s="23"/>
      <c r="T81" s="23"/>
    </row>
    <row r="82" spans="1:20" s="22" customFormat="1" ht="16.5" customHeight="1">
      <c r="A82" s="24">
        <v>1</v>
      </c>
      <c r="B82" s="41" t="s">
        <v>63</v>
      </c>
      <c r="C82" s="25" t="s">
        <v>29</v>
      </c>
      <c r="D82" s="26">
        <f t="shared" si="12"/>
        <v>38138</v>
      </c>
      <c r="E82" s="27">
        <f t="shared" si="13"/>
        <v>16794</v>
      </c>
      <c r="F82" s="27">
        <f t="shared" si="14"/>
        <v>21344</v>
      </c>
      <c r="G82" s="26">
        <f>'Прил. 11АЛЬФА 2016'!F33+'Прил. 11АЛЬФА 2016'!F34</f>
        <v>144</v>
      </c>
      <c r="H82" s="26">
        <f>'Прил. 11АЛЬФА 2016'!G33+'Прил. 11АЛЬФА 2016'!G34</f>
        <v>127</v>
      </c>
      <c r="I82" s="26">
        <f>'Прил. 11АЛЬФА 2016'!H33+'Прил. 11АЛЬФА 2016'!H34</f>
        <v>722</v>
      </c>
      <c r="J82" s="26">
        <f>'Прил. 11АЛЬФА 2016'!I33+'Прил. 11АЛЬФА 2016'!I34</f>
        <v>650</v>
      </c>
      <c r="K82" s="26">
        <f>'Прил. 11АЛЬФА 2016'!J33+'Прил. 11АЛЬФА 2016'!J34</f>
        <v>3250</v>
      </c>
      <c r="L82" s="26">
        <f>'Прил. 11АЛЬФА 2016'!K33+'Прил. 11АЛЬФА 2016'!K34</f>
        <v>3083</v>
      </c>
      <c r="M82" s="26">
        <f>'Прил. 11АЛЬФА 2016'!L33+'Прил. 11АЛЬФА 2016'!L34</f>
        <v>9879</v>
      </c>
      <c r="N82" s="26">
        <f>'Прил. 11АЛЬФА 2016'!M33+'Прил. 11АЛЬФА 2016'!M34</f>
        <v>9260</v>
      </c>
      <c r="O82" s="26">
        <f>'Прил. 11АЛЬФА 2016'!N33+'Прил. 11АЛЬФА 2016'!N34</f>
        <v>2799</v>
      </c>
      <c r="P82" s="26">
        <f>'Прил. 11АЛЬФА 2016'!O33+'Прил. 11АЛЬФА 2016'!O34</f>
        <v>8224</v>
      </c>
      <c r="S82" s="23"/>
      <c r="T82" s="23"/>
    </row>
    <row r="83" spans="1:20" s="22" customFormat="1" ht="16.5" customHeight="1">
      <c r="A83" s="24">
        <v>2</v>
      </c>
      <c r="B83" s="41" t="s">
        <v>64</v>
      </c>
      <c r="C83" s="25" t="s">
        <v>30</v>
      </c>
      <c r="D83" s="26">
        <f t="shared" si="12"/>
        <v>48815</v>
      </c>
      <c r="E83" s="27">
        <f t="shared" si="13"/>
        <v>22455</v>
      </c>
      <c r="F83" s="27">
        <f t="shared" si="14"/>
        <v>26360</v>
      </c>
      <c r="G83" s="26">
        <f>'Прил. 11АЛЬФА 2016'!F35+'Прил. 11АЛЬФА 2016'!F38</f>
        <v>194</v>
      </c>
      <c r="H83" s="26">
        <f>'Прил. 11АЛЬФА 2016'!G35+'Прил. 11АЛЬФА 2016'!G38</f>
        <v>192</v>
      </c>
      <c r="I83" s="26">
        <f>'Прил. 11АЛЬФА 2016'!H35+'Прил. 11АЛЬФА 2016'!H38</f>
        <v>1030</v>
      </c>
      <c r="J83" s="26">
        <f>'Прил. 11АЛЬФА 2016'!I35+'Прил. 11АЛЬФА 2016'!I38</f>
        <v>989</v>
      </c>
      <c r="K83" s="26">
        <f>'Прил. 11АЛЬФА 2016'!J35+'Прил. 11АЛЬФА 2016'!J38</f>
        <v>3727</v>
      </c>
      <c r="L83" s="26">
        <f>'Прил. 11АЛЬФА 2016'!K35+'Прил. 11АЛЬФА 2016'!K38</f>
        <v>3470</v>
      </c>
      <c r="M83" s="26">
        <f>'Прил. 11АЛЬФА 2016'!L35+'Прил. 11АЛЬФА 2016'!L38</f>
        <v>13363</v>
      </c>
      <c r="N83" s="26">
        <f>'Прил. 11АЛЬФА 2016'!M35+'Прил. 11АЛЬФА 2016'!M38</f>
        <v>11464</v>
      </c>
      <c r="O83" s="26">
        <f>'Прил. 11АЛЬФА 2016'!N35+'Прил. 11АЛЬФА 2016'!N38</f>
        <v>4141</v>
      </c>
      <c r="P83" s="26">
        <f>'Прил. 11АЛЬФА 2016'!O35+'Прил. 11АЛЬФА 2016'!O38</f>
        <v>10245</v>
      </c>
      <c r="S83" s="23"/>
      <c r="T83" s="23"/>
    </row>
    <row r="84" spans="1:20" s="22" customFormat="1" ht="16.5" customHeight="1">
      <c r="A84" s="24">
        <v>3</v>
      </c>
      <c r="B84" s="41" t="s">
        <v>65</v>
      </c>
      <c r="C84" s="25" t="s">
        <v>31</v>
      </c>
      <c r="D84" s="69">
        <f t="shared" si="12"/>
        <v>0</v>
      </c>
      <c r="E84" s="70">
        <f t="shared" si="13"/>
        <v>0</v>
      </c>
      <c r="F84" s="70">
        <f t="shared" si="14"/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S84" s="23"/>
      <c r="T84" s="23"/>
    </row>
    <row r="85" spans="1:20" s="22" customFormat="1" ht="16.5" customHeight="1">
      <c r="A85" s="24">
        <v>4</v>
      </c>
      <c r="B85" s="41" t="s">
        <v>66</v>
      </c>
      <c r="C85" s="25" t="s">
        <v>32</v>
      </c>
      <c r="D85" s="67">
        <f t="shared" si="12"/>
        <v>0</v>
      </c>
      <c r="E85" s="68">
        <f t="shared" si="13"/>
        <v>0</v>
      </c>
      <c r="F85" s="68">
        <f t="shared" si="14"/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S85" s="23"/>
      <c r="T85" s="23"/>
    </row>
    <row r="86" spans="1:20" s="22" customFormat="1" ht="16.5" customHeight="1">
      <c r="A86" s="24">
        <v>5</v>
      </c>
      <c r="B86" s="41" t="s">
        <v>67</v>
      </c>
      <c r="C86" s="25" t="s">
        <v>33</v>
      </c>
      <c r="D86" s="26">
        <f t="shared" si="12"/>
        <v>44480</v>
      </c>
      <c r="E86" s="27">
        <f t="shared" si="13"/>
        <v>19971</v>
      </c>
      <c r="F86" s="27">
        <f t="shared" si="14"/>
        <v>24509</v>
      </c>
      <c r="G86" s="26">
        <f>'Прил. 11АЛЬФА 2016'!F39+'Прил. 11АЛЬФА 2016'!F41</f>
        <v>160</v>
      </c>
      <c r="H86" s="26">
        <f>'Прил. 11АЛЬФА 2016'!G39+'Прил. 11АЛЬФА 2016'!G41</f>
        <v>146</v>
      </c>
      <c r="I86" s="26">
        <f>'Прил. 11АЛЬФА 2016'!H39+'Прил. 11АЛЬФА 2016'!H41</f>
        <v>930</v>
      </c>
      <c r="J86" s="26">
        <f>'Прил. 11АЛЬФА 2016'!I39+'Прил. 11АЛЬФА 2016'!I41</f>
        <v>814</v>
      </c>
      <c r="K86" s="26">
        <f>'Прил. 11АЛЬФА 2016'!J39+'Прил. 11АЛЬФА 2016'!J41</f>
        <v>3740</v>
      </c>
      <c r="L86" s="26">
        <f>'Прил. 11АЛЬФА 2016'!K39+'Прил. 11АЛЬФА 2016'!K41</f>
        <v>3501</v>
      </c>
      <c r="M86" s="26">
        <f>'Прил. 11АЛЬФА 2016'!L39+'Прил. 11АЛЬФА 2016'!L41</f>
        <v>11833</v>
      </c>
      <c r="N86" s="26">
        <f>'Прил. 11АЛЬФА 2016'!M39+'Прил. 11АЛЬФА 2016'!M41</f>
        <v>10885</v>
      </c>
      <c r="O86" s="26">
        <f>'Прил. 11АЛЬФА 2016'!N39+'Прил. 11АЛЬФА 2016'!N41</f>
        <v>3308</v>
      </c>
      <c r="P86" s="26">
        <f>'Прил. 11АЛЬФА 2016'!O39+'Прил. 11АЛЬФА 2016'!O41</f>
        <v>9163</v>
      </c>
      <c r="S86" s="23"/>
      <c r="T86" s="23"/>
    </row>
    <row r="87" spans="1:20" s="22" customFormat="1" ht="16.5" customHeight="1">
      <c r="A87" s="24">
        <v>6</v>
      </c>
      <c r="B87" s="41" t="s">
        <v>68</v>
      </c>
      <c r="C87" s="25" t="s">
        <v>34</v>
      </c>
      <c r="D87" s="67">
        <f t="shared" si="12"/>
        <v>0</v>
      </c>
      <c r="E87" s="68">
        <f t="shared" si="13"/>
        <v>0</v>
      </c>
      <c r="F87" s="68">
        <f t="shared" si="14"/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S87" s="23"/>
      <c r="T87" s="23"/>
    </row>
    <row r="88" spans="1:20" s="22" customFormat="1" ht="16.5" customHeight="1">
      <c r="A88" s="24">
        <v>7</v>
      </c>
      <c r="B88" s="41" t="s">
        <v>69</v>
      </c>
      <c r="C88" s="25" t="s">
        <v>35</v>
      </c>
      <c r="D88" s="63">
        <f t="shared" si="12"/>
        <v>0</v>
      </c>
      <c r="E88" s="64">
        <f t="shared" si="13"/>
        <v>0</v>
      </c>
      <c r="F88" s="64">
        <f t="shared" si="14"/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S88" s="23"/>
      <c r="T88" s="23"/>
    </row>
    <row r="89" spans="1:20" s="22" customFormat="1" ht="16.5" customHeight="1">
      <c r="A89" s="24">
        <v>9</v>
      </c>
      <c r="B89" s="41" t="s">
        <v>128</v>
      </c>
      <c r="C89" s="25" t="s">
        <v>127</v>
      </c>
      <c r="D89" s="26">
        <f t="shared" si="12"/>
        <v>119403</v>
      </c>
      <c r="E89" s="27">
        <f t="shared" si="13"/>
        <v>56057</v>
      </c>
      <c r="F89" s="27">
        <f t="shared" si="14"/>
        <v>63346</v>
      </c>
      <c r="G89" s="61">
        <f>'Прил. 11АЛЬФА 2016'!F20+'Прил. 11АЛЬФА 2016'!F22+'Прил. 11АЛЬФА 2016'!F28+'Прил. 11АЛЬФА 2016'!F40+'Прил. 11АЛЬФА 2016'!F42+'Прил. 11АЛЬФА 2016'!F25+'Прил. 11АЛЬФА 2016'!F27</f>
        <v>611</v>
      </c>
      <c r="H89" s="61">
        <f>'Прил. 11АЛЬФА 2016'!G20+'Прил. 11АЛЬФА 2016'!G22+'Прил. 11АЛЬФА 2016'!G28+'Прил. 11АЛЬФА 2016'!G40+'Прил. 11АЛЬФА 2016'!G42+'Прил. 11АЛЬФА 2016'!G25+'Прил. 11АЛЬФА 2016'!G27</f>
        <v>607</v>
      </c>
      <c r="I89" s="61">
        <f>'Прил. 11АЛЬФА 2016'!H20+'Прил. 11АЛЬФА 2016'!H22+'Прил. 11АЛЬФА 2016'!H28+'Прил. 11АЛЬФА 2016'!H40+'Прил. 11АЛЬФА 2016'!H42+'Прил. 11АЛЬФА 2016'!H25+'Прил. 11АЛЬФА 2016'!H27</f>
        <v>2700</v>
      </c>
      <c r="J89" s="61">
        <f>'Прил. 11АЛЬФА 2016'!I20+'Прил. 11АЛЬФА 2016'!I22+'Прил. 11АЛЬФА 2016'!I28+'Прил. 11АЛЬФА 2016'!I40+'Прил. 11АЛЬФА 2016'!I42+'Прил. 11АЛЬФА 2016'!I25+'Прил. 11АЛЬФА 2016'!I27</f>
        <v>2493</v>
      </c>
      <c r="K89" s="61">
        <f>'Прил. 11АЛЬФА 2016'!J20+'Прил. 11АЛЬФА 2016'!J22+'Прил. 11АЛЬФА 2016'!J28+'Прил. 11АЛЬФА 2016'!J40+'Прил. 11АЛЬФА 2016'!J42+'Прил. 11АЛЬФА 2016'!J25+'Прил. 11АЛЬФА 2016'!J27</f>
        <v>9007</v>
      </c>
      <c r="L89" s="61">
        <f>'Прил. 11АЛЬФА 2016'!K20+'Прил. 11АЛЬФА 2016'!K22+'Прил. 11АЛЬФА 2016'!K28+'Прил. 11АЛЬФА 2016'!K40+'Прил. 11АЛЬФА 2016'!K42+'Прил. 11АЛЬФА 2016'!K25+'Прил. 11АЛЬФА 2016'!K27</f>
        <v>8718</v>
      </c>
      <c r="M89" s="61">
        <f>'Прил. 11АЛЬФА 2016'!L20+'Прил. 11АЛЬФА 2016'!L22+'Прил. 11АЛЬФА 2016'!L28+'Прил. 11АЛЬФА 2016'!L40+'Прил. 11АЛЬФА 2016'!L42+'Прил. 11АЛЬФА 2016'!L25+'Прил. 11АЛЬФА 2016'!L27</f>
        <v>36256</v>
      </c>
      <c r="N89" s="61">
        <f>'Прил. 11АЛЬФА 2016'!M20+'Прил. 11АЛЬФА 2016'!M22+'Прил. 11АЛЬФА 2016'!M28+'Прил. 11АЛЬФА 2016'!M40+'Прил. 11АЛЬФА 2016'!M42+'Прил. 11АЛЬФА 2016'!M25+'Прил. 11АЛЬФА 2016'!M27</f>
        <v>32323</v>
      </c>
      <c r="O89" s="61">
        <f>'Прил. 11АЛЬФА 2016'!N20+'Прил. 11АЛЬФА 2016'!N22+'Прил. 11АЛЬФА 2016'!N28+'Прил. 11АЛЬФА 2016'!N40+'Прил. 11АЛЬФА 2016'!N42+'Прил. 11АЛЬФА 2016'!N25+'Прил. 11АЛЬФА 2016'!N27</f>
        <v>7483</v>
      </c>
      <c r="P89" s="61">
        <f>'Прил. 11АЛЬФА 2016'!O20+'Прил. 11АЛЬФА 2016'!O22+'Прил. 11АЛЬФА 2016'!O28+'Прил. 11АЛЬФА 2016'!O40+'Прил. 11АЛЬФА 2016'!O42+'Прил. 11АЛЬФА 2016'!O25+'Прил. 11АЛЬФА 2016'!O27</f>
        <v>19205</v>
      </c>
      <c r="S89" s="23"/>
      <c r="T89" s="23"/>
    </row>
    <row r="90" spans="1:20" s="22" customFormat="1" ht="16.5" customHeight="1">
      <c r="A90" s="24">
        <v>10</v>
      </c>
      <c r="B90" s="41" t="s">
        <v>76</v>
      </c>
      <c r="C90" s="25" t="s">
        <v>42</v>
      </c>
      <c r="D90" s="26">
        <f t="shared" si="12"/>
        <v>2879</v>
      </c>
      <c r="E90" s="27">
        <f t="shared" si="13"/>
        <v>1243</v>
      </c>
      <c r="F90" s="27">
        <f t="shared" si="14"/>
        <v>1636</v>
      </c>
      <c r="G90" s="26">
        <f>'Прил. 11АЛЬФА 2016'!F36</f>
        <v>2</v>
      </c>
      <c r="H90" s="26">
        <f>'Прил. 11АЛЬФА 2016'!G36</f>
        <v>0</v>
      </c>
      <c r="I90" s="26">
        <f>'Прил. 11АЛЬФА 2016'!H36</f>
        <v>22</v>
      </c>
      <c r="J90" s="26">
        <f>'Прил. 11АЛЬФА 2016'!I36</f>
        <v>23</v>
      </c>
      <c r="K90" s="26">
        <f>'Прил. 11АЛЬФА 2016'!J36</f>
        <v>316</v>
      </c>
      <c r="L90" s="26">
        <f>'Прил. 11АЛЬФА 2016'!K36</f>
        <v>245</v>
      </c>
      <c r="M90" s="26">
        <f>'Прил. 11АЛЬФА 2016'!L36</f>
        <v>710</v>
      </c>
      <c r="N90" s="26">
        <f>'Прил. 11АЛЬФА 2016'!M36</f>
        <v>759</v>
      </c>
      <c r="O90" s="26">
        <f>'Прил. 11АЛЬФА 2016'!N36</f>
        <v>193</v>
      </c>
      <c r="P90" s="26">
        <f>'Прил. 11АЛЬФА 2016'!O36</f>
        <v>609</v>
      </c>
      <c r="S90" s="23"/>
      <c r="T90" s="23"/>
    </row>
    <row r="91" spans="1:20" s="22" customFormat="1" ht="16.5" customHeight="1">
      <c r="A91" s="24">
        <v>11</v>
      </c>
      <c r="B91" s="41" t="s">
        <v>77</v>
      </c>
      <c r="C91" s="25" t="s">
        <v>43</v>
      </c>
      <c r="D91" s="26">
        <f t="shared" si="12"/>
        <v>30550</v>
      </c>
      <c r="E91" s="27">
        <f t="shared" si="13"/>
        <v>13680</v>
      </c>
      <c r="F91" s="27">
        <f t="shared" si="14"/>
        <v>16870</v>
      </c>
      <c r="G91" s="26">
        <f>'Прил. 11АЛЬФА 2016'!F29+'Прил. 11АЛЬФА 2016'!F30+'Прил. 11АЛЬФА 2016'!F31+'Прил. 11АЛЬФА 2016'!F32+'Прил. 11АЛЬФА 2016'!F24</f>
        <v>201</v>
      </c>
      <c r="H91" s="26">
        <f>'Прил. 11АЛЬФА 2016'!G29+'Прил. 11АЛЬФА 2016'!G30+'Прил. 11АЛЬФА 2016'!G31+'Прил. 11АЛЬФА 2016'!G32+'Прил. 11АЛЬФА 2016'!G24</f>
        <v>183</v>
      </c>
      <c r="I91" s="26">
        <f>'Прил. 11АЛЬФА 2016'!H29+'Прил. 11АЛЬФА 2016'!H30+'Прил. 11АЛЬФА 2016'!H31+'Прил. 11АЛЬФА 2016'!H32+'Прил. 11АЛЬФА 2016'!H24</f>
        <v>1060</v>
      </c>
      <c r="J91" s="26">
        <f>'Прил. 11АЛЬФА 2016'!I29+'Прил. 11АЛЬФА 2016'!I30+'Прил. 11АЛЬФА 2016'!I31+'Прил. 11АЛЬФА 2016'!I32+'Прил. 11АЛЬФА 2016'!I24</f>
        <v>956</v>
      </c>
      <c r="K91" s="26">
        <f>'Прил. 11АЛЬФА 2016'!J29+'Прил. 11АЛЬФА 2016'!J30+'Прил. 11АЛЬФА 2016'!J31+'Прил. 11АЛЬФА 2016'!J32+'Прил. 11АЛЬФА 2016'!J24</f>
        <v>3559</v>
      </c>
      <c r="L91" s="26">
        <f>'Прил. 11АЛЬФА 2016'!K29+'Прил. 11АЛЬФА 2016'!K30+'Прил. 11АЛЬФА 2016'!K31+'Прил. 11АЛЬФА 2016'!K32+'Прил. 11АЛЬФА 2016'!K24</f>
        <v>3332</v>
      </c>
      <c r="M91" s="26">
        <f>'Прил. 11АЛЬФА 2016'!L29+'Прил. 11АЛЬФА 2016'!L30+'Прил. 11АЛЬФА 2016'!L31+'Прил. 11АЛЬФА 2016'!L32+'Прил. 11АЛЬФА 2016'!L24</f>
        <v>7584</v>
      </c>
      <c r="N91" s="26">
        <f>'Прил. 11АЛЬФА 2016'!M29+'Прил. 11АЛЬФА 2016'!M30+'Прил. 11АЛЬФА 2016'!M31+'Прил. 11АЛЬФА 2016'!M32+'Прил. 11АЛЬФА 2016'!M24</f>
        <v>9139</v>
      </c>
      <c r="O91" s="26">
        <f>'Прил. 11АЛЬФА 2016'!N29+'Прил. 11АЛЬФА 2016'!N30+'Прил. 11АЛЬФА 2016'!N31+'Прил. 11АЛЬФА 2016'!N32+'Прил. 11АЛЬФА 2016'!N24</f>
        <v>1276</v>
      </c>
      <c r="P91" s="26">
        <f>'Прил. 11АЛЬФА 2016'!O29+'Прил. 11АЛЬФА 2016'!O30+'Прил. 11АЛЬФА 2016'!O31+'Прил. 11АЛЬФА 2016'!O32+'Прил. 11АЛЬФА 2016'!O24</f>
        <v>3260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12"/>
        <v>0</v>
      </c>
      <c r="E92" s="27">
        <f t="shared" si="13"/>
        <v>0</v>
      </c>
      <c r="F92" s="27">
        <f t="shared" si="1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56</v>
      </c>
      <c r="B97" s="37"/>
      <c r="E97" s="81"/>
      <c r="F97" s="81"/>
      <c r="G97" s="74"/>
      <c r="H97" s="74"/>
      <c r="I97" s="74"/>
      <c r="J97" s="74"/>
      <c r="K97" s="74"/>
      <c r="L97" s="74"/>
      <c r="M97" s="74"/>
    </row>
    <row r="98" spans="5:13" s="38" customFormat="1" ht="13.5" customHeight="1">
      <c r="E98" s="72" t="s">
        <v>57</v>
      </c>
      <c r="F98" s="72"/>
      <c r="G98" s="73" t="s">
        <v>58</v>
      </c>
      <c r="H98" s="73"/>
      <c r="I98" s="73"/>
      <c r="J98" s="73"/>
      <c r="K98" s="73"/>
      <c r="L98" s="73"/>
      <c r="M98" s="73"/>
    </row>
    <row r="99" spans="1:2" s="38" customFormat="1" ht="22.5" customHeight="1">
      <c r="A99" s="12" t="s">
        <v>59</v>
      </c>
      <c r="B99" s="12"/>
    </row>
    <row r="100" spans="1:13" s="38" customFormat="1" ht="21" customHeight="1">
      <c r="A100" s="74"/>
      <c r="B100" s="74"/>
      <c r="C100" s="74"/>
      <c r="D100" s="74"/>
      <c r="E100" s="81"/>
      <c r="F100" s="81"/>
      <c r="G100" s="74"/>
      <c r="H100" s="74"/>
      <c r="I100" s="74"/>
      <c r="J100" s="74"/>
      <c r="K100" s="74"/>
      <c r="L100" s="74"/>
      <c r="M100" s="74"/>
    </row>
    <row r="101" spans="1:13" s="39" customFormat="1" ht="12">
      <c r="A101" s="73" t="s">
        <v>60</v>
      </c>
      <c r="B101" s="73"/>
      <c r="C101" s="73"/>
      <c r="D101" s="73"/>
      <c r="E101" s="72" t="s">
        <v>57</v>
      </c>
      <c r="F101" s="72"/>
      <c r="G101" s="73" t="s">
        <v>58</v>
      </c>
      <c r="H101" s="73"/>
      <c r="I101" s="73"/>
      <c r="J101" s="73"/>
      <c r="K101" s="73"/>
      <c r="L101" s="73"/>
      <c r="M101" s="73"/>
    </row>
  </sheetData>
  <sheetProtection/>
  <mergeCells count="27">
    <mergeCell ref="A101:D101"/>
    <mergeCell ref="E101:F101"/>
    <mergeCell ref="G101:M101"/>
    <mergeCell ref="E98:F98"/>
    <mergeCell ref="E97:F97"/>
    <mergeCell ref="G97:M97"/>
    <mergeCell ref="G98:M98"/>
    <mergeCell ref="A100:D100"/>
    <mergeCell ref="E100:F100"/>
    <mergeCell ref="G100:M100"/>
    <mergeCell ref="E15:F17"/>
    <mergeCell ref="G16:L16"/>
    <mergeCell ref="O16:P16"/>
    <mergeCell ref="B15:B18"/>
    <mergeCell ref="G17:H17"/>
    <mergeCell ref="K17:L17"/>
    <mergeCell ref="I17:J17"/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J11" sqref="J11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93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131</v>
      </c>
    </row>
    <row r="8" spans="1:15" s="9" customFormat="1" ht="20.25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s="9" customFormat="1" ht="20.25">
      <c r="A9" s="90" t="s">
        <v>94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8:12" s="9" customFormat="1" ht="20.25">
      <c r="H10" s="10" t="s">
        <v>95</v>
      </c>
      <c r="I10" s="60" t="s">
        <v>134</v>
      </c>
      <c r="J10" s="9" t="s">
        <v>135</v>
      </c>
      <c r="L10" s="11"/>
    </row>
    <row r="11" s="9" customFormat="1" ht="20.25">
      <c r="L11" s="50"/>
    </row>
    <row r="12" spans="3:13" s="12" customFormat="1" ht="18.75">
      <c r="C12" s="92" t="s">
        <v>88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3:13" s="13" customFormat="1" ht="15.75">
      <c r="C13" s="93" t="s">
        <v>8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4" t="s">
        <v>9</v>
      </c>
      <c r="B15" s="94" t="s">
        <v>10</v>
      </c>
      <c r="C15" s="107" t="s">
        <v>96</v>
      </c>
      <c r="D15" s="75" t="s">
        <v>12</v>
      </c>
      <c r="E15" s="76"/>
      <c r="F15" s="75" t="s">
        <v>13</v>
      </c>
      <c r="G15" s="102"/>
      <c r="H15" s="102"/>
      <c r="I15" s="102"/>
      <c r="J15" s="102"/>
      <c r="K15" s="102"/>
      <c r="L15" s="102"/>
      <c r="M15" s="102"/>
      <c r="N15" s="102"/>
      <c r="O15" s="76"/>
    </row>
    <row r="16" spans="1:15" s="14" customFormat="1" ht="37.5" customHeight="1">
      <c r="A16" s="95"/>
      <c r="B16" s="95"/>
      <c r="C16" s="108"/>
      <c r="D16" s="77"/>
      <c r="E16" s="78"/>
      <c r="F16" s="110" t="s">
        <v>14</v>
      </c>
      <c r="G16" s="111"/>
      <c r="H16" s="111"/>
      <c r="I16" s="111"/>
      <c r="J16" s="111"/>
      <c r="K16" s="112"/>
      <c r="L16" s="105" t="s">
        <v>15</v>
      </c>
      <c r="M16" s="106"/>
      <c r="N16" s="103" t="s">
        <v>16</v>
      </c>
      <c r="O16" s="104"/>
    </row>
    <row r="17" spans="1:15" s="14" customFormat="1" ht="18.75" customHeight="1">
      <c r="A17" s="95"/>
      <c r="B17" s="95"/>
      <c r="C17" s="108"/>
      <c r="D17" s="79"/>
      <c r="E17" s="80"/>
      <c r="F17" s="100" t="s">
        <v>97</v>
      </c>
      <c r="G17" s="101"/>
      <c r="H17" s="100" t="s">
        <v>18</v>
      </c>
      <c r="I17" s="101"/>
      <c r="J17" s="100" t="s">
        <v>19</v>
      </c>
      <c r="K17" s="101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96"/>
      <c r="B18" s="96"/>
      <c r="C18" s="10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98</v>
      </c>
      <c r="C20" s="55">
        <f aca="true" t="shared" si="0" ref="C20:C42">D20+E20</f>
        <v>296328</v>
      </c>
      <c r="D20" s="56">
        <f>'Прил. 11 СОГАЗ 2016'!D20+'Прил. 11АЛЬФА 2016'!D20</f>
        <v>136944</v>
      </c>
      <c r="E20" s="56">
        <f>'Прил. 11 СОГАЗ 2016'!E20+'Прил. 11АЛЬФА 2016'!E20</f>
        <v>159384</v>
      </c>
      <c r="F20" s="56">
        <f>'Прил. 11 СОГАЗ 2016'!F20+'Прил. 11АЛЬФА 2016'!F20</f>
        <v>1228</v>
      </c>
      <c r="G20" s="56">
        <f>'Прил. 11 СОГАЗ 2016'!G20+'Прил. 11АЛЬФА 2016'!G20</f>
        <v>1227</v>
      </c>
      <c r="H20" s="56">
        <f>'Прил. 11 СОГАЗ 2016'!H20+'Прил. 11АЛЬФА 2016'!H20</f>
        <v>6631</v>
      </c>
      <c r="I20" s="56">
        <f>'Прил. 11 СОГАЗ 2016'!I20+'Прил. 11АЛЬФА 2016'!I20</f>
        <v>6306</v>
      </c>
      <c r="J20" s="56">
        <f>'Прил. 11 СОГАЗ 2016'!J20+'Прил. 11АЛЬФА 2016'!J20</f>
        <v>21134</v>
      </c>
      <c r="K20" s="56">
        <f>'Прил. 11 СОГАЗ 2016'!K20+'Прил. 11АЛЬФА 2016'!K20</f>
        <v>19639</v>
      </c>
      <c r="L20" s="56">
        <f>'Прил. 11 СОГАЗ 2016'!L20+'Прил. 11АЛЬФА 2016'!L20</f>
        <v>85710</v>
      </c>
      <c r="M20" s="56">
        <f>'Прил. 11 СОГАЗ 2016'!M20+'Прил. 11АЛЬФА 2016'!M20</f>
        <v>76372</v>
      </c>
      <c r="N20" s="56">
        <f>'Прил. 11 СОГАЗ 2016'!N20+'Прил. 11АЛЬФА 2016'!N20</f>
        <v>22241</v>
      </c>
      <c r="O20" s="56">
        <f>'Прил. 11 СОГАЗ 2016'!O20+'Прил. 11АЛЬФА 2016'!O20</f>
        <v>55840</v>
      </c>
    </row>
    <row r="21" spans="1:15" s="38" customFormat="1" ht="18.75">
      <c r="A21" s="53" t="s">
        <v>99</v>
      </c>
      <c r="B21" s="54" t="s">
        <v>100</v>
      </c>
      <c r="C21" s="55">
        <f t="shared" si="0"/>
        <v>8356</v>
      </c>
      <c r="D21" s="56">
        <f>'Прил. 11 СОГАЗ 2016'!D21+'Прил. 11АЛЬФА 2016'!D21</f>
        <v>3974</v>
      </c>
      <c r="E21" s="56">
        <f>'Прил. 11 СОГАЗ 2016'!E21+'Прил. 11АЛЬФА 2016'!E21</f>
        <v>4382</v>
      </c>
      <c r="F21" s="56">
        <f>'Прил. 11 СОГАЗ 2016'!F21+'Прил. 11АЛЬФА 2016'!F21</f>
        <v>33</v>
      </c>
      <c r="G21" s="56">
        <f>'Прил. 11 СОГАЗ 2016'!G21+'Прил. 11АЛЬФА 2016'!G21</f>
        <v>35</v>
      </c>
      <c r="H21" s="56">
        <f>'Прил. 11 СОГАЗ 2016'!H21+'Прил. 11АЛЬФА 2016'!H21</f>
        <v>224</v>
      </c>
      <c r="I21" s="56">
        <f>'Прил. 11 СОГАЗ 2016'!I21+'Прил. 11АЛЬФА 2016'!I21</f>
        <v>182</v>
      </c>
      <c r="J21" s="56">
        <f>'Прил. 11 СОГАЗ 2016'!J21+'Прил. 11АЛЬФА 2016'!J21</f>
        <v>673</v>
      </c>
      <c r="K21" s="56">
        <f>'Прил. 11 СОГАЗ 2016'!K21+'Прил. 11АЛЬФА 2016'!K21</f>
        <v>584</v>
      </c>
      <c r="L21" s="56">
        <f>'Прил. 11 СОГАЗ 2016'!L21+'Прил. 11АЛЬФА 2016'!L21</f>
        <v>2494</v>
      </c>
      <c r="M21" s="56">
        <f>'Прил. 11 СОГАЗ 2016'!M21+'Прил. 11АЛЬФА 2016'!M21</f>
        <v>2199</v>
      </c>
      <c r="N21" s="56">
        <f>'Прил. 11 СОГАЗ 2016'!N21+'Прил. 11АЛЬФА 2016'!N21</f>
        <v>550</v>
      </c>
      <c r="O21" s="56">
        <f>'Прил. 11 СОГАЗ 2016'!O21+'Прил. 11АЛЬФА 2016'!O21</f>
        <v>1382</v>
      </c>
    </row>
    <row r="22" spans="1:15" s="38" customFormat="1" ht="18.75">
      <c r="A22" s="53">
        <f>A20+1</f>
        <v>2</v>
      </c>
      <c r="B22" s="54" t="s">
        <v>101</v>
      </c>
      <c r="C22" s="55">
        <f t="shared" si="0"/>
        <v>49608</v>
      </c>
      <c r="D22" s="56">
        <f>'Прил. 11 СОГАЗ 2016'!D22+'Прил. 11АЛЬФА 2016'!D22</f>
        <v>21337</v>
      </c>
      <c r="E22" s="56">
        <f>'Прил. 11 СОГАЗ 2016'!E22+'Прил. 11АЛЬФА 2016'!E22</f>
        <v>28271</v>
      </c>
      <c r="F22" s="56">
        <f>'Прил. 11 СОГАЗ 2016'!F22+'Прил. 11АЛЬФА 2016'!F22</f>
        <v>331</v>
      </c>
      <c r="G22" s="56">
        <f>'Прил. 11 СОГАЗ 2016'!G22+'Прил. 11АЛЬФА 2016'!G22</f>
        <v>326</v>
      </c>
      <c r="H22" s="56">
        <f>'Прил. 11 СОГАЗ 2016'!H22+'Прил. 11АЛЬФА 2016'!H22</f>
        <v>1653</v>
      </c>
      <c r="I22" s="56">
        <f>'Прил. 11 СОГАЗ 2016'!I22+'Прил. 11АЛЬФА 2016'!I22</f>
        <v>1646</v>
      </c>
      <c r="J22" s="56">
        <f>'Прил. 11 СОГАЗ 2016'!J22+'Прил. 11АЛЬФА 2016'!J22</f>
        <v>4886</v>
      </c>
      <c r="K22" s="56">
        <f>'Прил. 11 СОГАЗ 2016'!K22+'Прил. 11АЛЬФА 2016'!K22</f>
        <v>4787</v>
      </c>
      <c r="L22" s="56">
        <f>'Прил. 11 СОГАЗ 2016'!L22+'Прил. 11АЛЬФА 2016'!L22</f>
        <v>12039</v>
      </c>
      <c r="M22" s="56">
        <f>'Прил. 11 СОГАЗ 2016'!M22+'Прил. 11АЛЬФА 2016'!M22</f>
        <v>15412</v>
      </c>
      <c r="N22" s="56">
        <f>'Прил. 11 СОГАЗ 2016'!N22+'Прил. 11АЛЬФА 2016'!N22</f>
        <v>2428</v>
      </c>
      <c r="O22" s="56">
        <f>'Прил. 11 СОГАЗ 2016'!O22+'Прил. 11АЛЬФА 2016'!O22</f>
        <v>6100</v>
      </c>
    </row>
    <row r="23" spans="1:15" s="38" customFormat="1" ht="18.75">
      <c r="A23" s="53" t="s">
        <v>102</v>
      </c>
      <c r="B23" s="54" t="s">
        <v>103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104</v>
      </c>
      <c r="C24" s="55">
        <f t="shared" si="0"/>
        <v>1368</v>
      </c>
      <c r="D24" s="56">
        <f>'Прил. 11 СОГАЗ 2016'!D24+'Прил. 11АЛЬФА 2016'!D24</f>
        <v>689</v>
      </c>
      <c r="E24" s="56">
        <f>'Прил. 11 СОГАЗ 2016'!E24+'Прил. 11АЛЬФА 2016'!E24</f>
        <v>679</v>
      </c>
      <c r="F24" s="56">
        <f>'Прил. 11 СОГАЗ 2016'!F24+'Прил. 11АЛЬФА 2016'!F24</f>
        <v>5</v>
      </c>
      <c r="G24" s="56">
        <f>'Прил. 11 СОГАЗ 2016'!G24+'Прил. 11АЛЬФА 2016'!G24</f>
        <v>3</v>
      </c>
      <c r="H24" s="56">
        <f>'Прил. 11 СОГАЗ 2016'!H24+'Прил. 11АЛЬФА 2016'!H24</f>
        <v>17</v>
      </c>
      <c r="I24" s="56">
        <f>'Прил. 11 СОГАЗ 2016'!I24+'Прил. 11АЛЬФА 2016'!I24</f>
        <v>20</v>
      </c>
      <c r="J24" s="56">
        <f>'Прил. 11 СОГАЗ 2016'!J24+'Прил. 11АЛЬФА 2016'!J24</f>
        <v>111</v>
      </c>
      <c r="K24" s="56">
        <f>'Прил. 11 СОГАЗ 2016'!K24+'Прил. 11АЛЬФА 2016'!K24</f>
        <v>119</v>
      </c>
      <c r="L24" s="56">
        <f>'Прил. 11 СОГАЗ 2016'!L24+'Прил. 11АЛЬФА 2016'!L24</f>
        <v>473</v>
      </c>
      <c r="M24" s="56">
        <f>'Прил. 11 СОГАЗ 2016'!M24+'Прил. 11АЛЬФА 2016'!M24</f>
        <v>390</v>
      </c>
      <c r="N24" s="56">
        <f>'Прил. 11 СОГАЗ 2016'!N24+'Прил. 11АЛЬФА 2016'!N24</f>
        <v>83</v>
      </c>
      <c r="O24" s="56">
        <f>'Прил. 11 СОГАЗ 2016'!O24+'Прил. 11АЛЬФА 2016'!O24</f>
        <v>147</v>
      </c>
    </row>
    <row r="25" spans="1:15" s="38" customFormat="1" ht="18.75">
      <c r="A25" s="53">
        <f>A24+1</f>
        <v>4</v>
      </c>
      <c r="B25" s="54" t="s">
        <v>105</v>
      </c>
      <c r="C25" s="55">
        <f t="shared" si="0"/>
        <v>41179</v>
      </c>
      <c r="D25" s="56">
        <f>'Прил. 11 СОГАЗ 2016'!D25+'Прил. 11АЛЬФА 2016'!D25</f>
        <v>20016</v>
      </c>
      <c r="E25" s="56">
        <f>'Прил. 11 СОГАЗ 2016'!E25+'Прил. 11АЛЬФА 2016'!E25</f>
        <v>21163</v>
      </c>
      <c r="F25" s="56">
        <f>'Прил. 11 СОГАЗ 2016'!F25+'Прил. 11АЛЬФА 2016'!F25</f>
        <v>155</v>
      </c>
      <c r="G25" s="56">
        <f>'Прил. 11 СОГАЗ 2016'!G25+'Прил. 11АЛЬФА 2016'!G25</f>
        <v>145</v>
      </c>
      <c r="H25" s="56">
        <f>'Прил. 11 СОГАЗ 2016'!H25+'Прил. 11АЛЬФА 2016'!H25</f>
        <v>819</v>
      </c>
      <c r="I25" s="56">
        <f>'Прил. 11 СОГАЗ 2016'!I25+'Прил. 11АЛЬФА 2016'!I25</f>
        <v>776</v>
      </c>
      <c r="J25" s="56">
        <f>'Прил. 11 СОГАЗ 2016'!J25+'Прил. 11АЛЬФА 2016'!J25</f>
        <v>2942</v>
      </c>
      <c r="K25" s="56">
        <f>'Прил. 11 СОГАЗ 2016'!K25+'Прил. 11АЛЬФА 2016'!K25</f>
        <v>2835</v>
      </c>
      <c r="L25" s="56">
        <f>'Прил. 11 СОГАЗ 2016'!L25+'Прил. 11АЛЬФА 2016'!L25</f>
        <v>13042</v>
      </c>
      <c r="M25" s="56">
        <f>'Прил. 11 СОГАЗ 2016'!M25+'Прил. 11АЛЬФА 2016'!M25</f>
        <v>9964</v>
      </c>
      <c r="N25" s="56">
        <f>'Прил. 11 СОГАЗ 2016'!N25+'Прил. 11АЛЬФА 2016'!N25</f>
        <v>3058</v>
      </c>
      <c r="O25" s="56">
        <f>'Прил. 11 СОГАЗ 2016'!O25+'Прил. 11АЛЬФА 2016'!O25</f>
        <v>7443</v>
      </c>
    </row>
    <row r="26" spans="1:15" s="38" customFormat="1" ht="18.75">
      <c r="A26" s="53" t="s">
        <v>106</v>
      </c>
      <c r="B26" s="54" t="s">
        <v>107</v>
      </c>
      <c r="C26" s="55">
        <f t="shared" si="0"/>
        <v>601</v>
      </c>
      <c r="D26" s="56">
        <f>'Прил. 11 СОГАЗ 2016'!D26+'Прил. 11АЛЬФА 2016'!D26</f>
        <v>298</v>
      </c>
      <c r="E26" s="56">
        <f>'Прил. 11 СОГАЗ 2016'!E26+'Прил. 11АЛЬФА 2016'!E26</f>
        <v>303</v>
      </c>
      <c r="F26" s="56">
        <f>'Прил. 11 СОГАЗ 2016'!F26+'Прил. 11АЛЬФА 2016'!F26</f>
        <v>0</v>
      </c>
      <c r="G26" s="56">
        <f>'Прил. 11 СОГАЗ 2016'!G26+'Прил. 11АЛЬФА 2016'!G26</f>
        <v>0</v>
      </c>
      <c r="H26" s="56">
        <f>'Прил. 11 СОГАЗ 2016'!H26+'Прил. 11АЛЬФА 2016'!H26</f>
        <v>11</v>
      </c>
      <c r="I26" s="56">
        <f>'Прил. 11 СОГАЗ 2016'!I26+'Прил. 11АЛЬФА 2016'!I26</f>
        <v>7</v>
      </c>
      <c r="J26" s="56">
        <f>'Прил. 11 СОГАЗ 2016'!J26+'Прил. 11АЛЬФА 2016'!J26</f>
        <v>33</v>
      </c>
      <c r="K26" s="56">
        <f>'Прил. 11 СОГАЗ 2016'!K26+'Прил. 11АЛЬФА 2016'!K26</f>
        <v>28</v>
      </c>
      <c r="L26" s="56">
        <f>'Прил. 11 СОГАЗ 2016'!L26+'Прил. 11АЛЬФА 2016'!L26</f>
        <v>201</v>
      </c>
      <c r="M26" s="56">
        <f>'Прил. 11 СОГАЗ 2016'!M26+'Прил. 11АЛЬФА 2016'!M26</f>
        <v>135</v>
      </c>
      <c r="N26" s="56">
        <f>'Прил. 11 СОГАЗ 2016'!N26+'Прил. 11АЛЬФА 2016'!N26</f>
        <v>53</v>
      </c>
      <c r="O26" s="56">
        <f>'Прил. 11 СОГАЗ 2016'!O26+'Прил. 11АЛЬФА 2016'!O26</f>
        <v>133</v>
      </c>
    </row>
    <row r="27" spans="1:15" s="38" customFormat="1" ht="18.75">
      <c r="A27" s="53">
        <f>A25+1</f>
        <v>5</v>
      </c>
      <c r="B27" s="54" t="s">
        <v>108</v>
      </c>
      <c r="C27" s="55">
        <f t="shared" si="0"/>
        <v>4387</v>
      </c>
      <c r="D27" s="56">
        <f>'Прил. 11 СОГАЗ 2016'!D27+'Прил. 11АЛЬФА 2016'!D27</f>
        <v>1918</v>
      </c>
      <c r="E27" s="56">
        <f>'Прил. 11 СОГАЗ 2016'!E27+'Прил. 11АЛЬФА 2016'!E27</f>
        <v>2469</v>
      </c>
      <c r="F27" s="56">
        <f>'Прил. 11 СОГАЗ 2016'!F27+'Прил. 11АЛЬФА 2016'!F27</f>
        <v>34</v>
      </c>
      <c r="G27" s="56">
        <f>'Прил. 11 СОГАЗ 2016'!G27+'Прил. 11АЛЬФА 2016'!G27</f>
        <v>36</v>
      </c>
      <c r="H27" s="56">
        <f>'Прил. 11 СОГАЗ 2016'!H27+'Прил. 11АЛЬФА 2016'!H27</f>
        <v>166</v>
      </c>
      <c r="I27" s="56">
        <f>'Прил. 11 СОГАЗ 2016'!I27+'Прил. 11АЛЬФА 2016'!I27</f>
        <v>158</v>
      </c>
      <c r="J27" s="56">
        <f>'Прил. 11 СОГАЗ 2016'!J27+'Прил. 11АЛЬФА 2016'!J27</f>
        <v>518</v>
      </c>
      <c r="K27" s="56">
        <f>'Прил. 11 СОГАЗ 2016'!K27+'Прил. 11АЛЬФА 2016'!K27</f>
        <v>512</v>
      </c>
      <c r="L27" s="56">
        <f>'Прил. 11 СОГАЗ 2016'!L27+'Прил. 11АЛЬФА 2016'!L27</f>
        <v>1067</v>
      </c>
      <c r="M27" s="56">
        <f>'Прил. 11 СОГАЗ 2016'!M27+'Прил. 11АЛЬФА 2016'!M27</f>
        <v>1376</v>
      </c>
      <c r="N27" s="56">
        <f>'Прил. 11 СОГАЗ 2016'!N27+'Прил. 11АЛЬФА 2016'!N27</f>
        <v>133</v>
      </c>
      <c r="O27" s="56">
        <f>'Прил. 11 СОГАЗ 2016'!O27+'Прил. 11АЛЬФА 2016'!O27</f>
        <v>387</v>
      </c>
    </row>
    <row r="28" spans="1:15" s="38" customFormat="1" ht="18.75">
      <c r="A28" s="53">
        <f aca="true" t="shared" si="1" ref="A28:A36">A27+1</f>
        <v>6</v>
      </c>
      <c r="B28" s="54" t="s">
        <v>109</v>
      </c>
      <c r="C28" s="55">
        <f t="shared" si="0"/>
        <v>32802</v>
      </c>
      <c r="D28" s="56">
        <f>'Прил. 11 СОГАЗ 2016'!D28+'Прил. 11АЛЬФА 2016'!D28</f>
        <v>15037</v>
      </c>
      <c r="E28" s="56">
        <f>'Прил. 11 СОГАЗ 2016'!E28+'Прил. 11АЛЬФА 2016'!E28</f>
        <v>17765</v>
      </c>
      <c r="F28" s="56">
        <f>'Прил. 11 СОГАЗ 2016'!F28+'Прил. 11АЛЬФА 2016'!F28</f>
        <v>172</v>
      </c>
      <c r="G28" s="56">
        <f>'Прил. 11 СОГАЗ 2016'!G28+'Прил. 11АЛЬФА 2016'!G28</f>
        <v>211</v>
      </c>
      <c r="H28" s="56">
        <f>'Прил. 11 СОГАЗ 2016'!H28+'Прил. 11АЛЬФА 2016'!H28</f>
        <v>935</v>
      </c>
      <c r="I28" s="56">
        <f>'Прил. 11 СОГАЗ 2016'!I28+'Прил. 11АЛЬФА 2016'!I28</f>
        <v>935</v>
      </c>
      <c r="J28" s="56">
        <f>'Прил. 11 СОГАЗ 2016'!J28+'Прил. 11АЛЬФА 2016'!J28</f>
        <v>2955</v>
      </c>
      <c r="K28" s="56">
        <f>'Прил. 11 СОГАЗ 2016'!K28+'Прил. 11АЛЬФА 2016'!K28</f>
        <v>2794</v>
      </c>
      <c r="L28" s="56">
        <f>'Прил. 11 СОГАЗ 2016'!L28+'Прил. 11АЛЬФА 2016'!L28</f>
        <v>9258</v>
      </c>
      <c r="M28" s="56">
        <f>'Прил. 11 СОГАЗ 2016'!M28+'Прил. 11АЛЬФА 2016'!M28</f>
        <v>8991</v>
      </c>
      <c r="N28" s="56">
        <f>'Прил. 11 СОГАЗ 2016'!N28+'Прил. 11АЛЬФА 2016'!N28</f>
        <v>1717</v>
      </c>
      <c r="O28" s="56">
        <f>'Прил. 11 СОГАЗ 2016'!O28+'Прил. 11АЛЬФА 2016'!O28</f>
        <v>4834</v>
      </c>
    </row>
    <row r="29" spans="1:15" s="38" customFormat="1" ht="18.75">
      <c r="A29" s="53">
        <f t="shared" si="1"/>
        <v>7</v>
      </c>
      <c r="B29" s="54" t="s">
        <v>110</v>
      </c>
      <c r="C29" s="55">
        <f t="shared" si="0"/>
        <v>14686</v>
      </c>
      <c r="D29" s="56">
        <f>'Прил. 11 СОГАЗ 2016'!D29+'Прил. 11АЛЬФА 2016'!D29</f>
        <v>6518</v>
      </c>
      <c r="E29" s="56">
        <f>'Прил. 11 СОГАЗ 2016'!E29+'Прил. 11АЛЬФА 2016'!E29</f>
        <v>8168</v>
      </c>
      <c r="F29" s="56">
        <f>'Прил. 11 СОГАЗ 2016'!F29+'Прил. 11АЛЬФА 2016'!F29</f>
        <v>102</v>
      </c>
      <c r="G29" s="56">
        <f>'Прил. 11 СОГАЗ 2016'!G29+'Прил. 11АЛЬФА 2016'!G29</f>
        <v>97</v>
      </c>
      <c r="H29" s="56">
        <f>'Прил. 11 СОГАЗ 2016'!H29+'Прил. 11АЛЬФА 2016'!H29</f>
        <v>476</v>
      </c>
      <c r="I29" s="56">
        <f>'Прил. 11 СОГАЗ 2016'!I29+'Прил. 11АЛЬФА 2016'!I29</f>
        <v>412</v>
      </c>
      <c r="J29" s="56">
        <f>'Прил. 11 СОГАЗ 2016'!J29+'Прил. 11АЛЬФА 2016'!J29</f>
        <v>1558</v>
      </c>
      <c r="K29" s="56">
        <f>'Прил. 11 СОГАЗ 2016'!K29+'Прил. 11АЛЬФА 2016'!K29</f>
        <v>1427</v>
      </c>
      <c r="L29" s="56">
        <f>'Прил. 11 СОГАЗ 2016'!L29+'Прил. 11АЛЬФА 2016'!L29</f>
        <v>3682</v>
      </c>
      <c r="M29" s="56">
        <f>'Прил. 11 СОГАЗ 2016'!M29+'Прил. 11АЛЬФА 2016'!M29</f>
        <v>4338</v>
      </c>
      <c r="N29" s="56">
        <f>'Прил. 11 СОГАЗ 2016'!N29+'Прил. 11АЛЬФА 2016'!N29</f>
        <v>700</v>
      </c>
      <c r="O29" s="56">
        <f>'Прил. 11 СОГАЗ 2016'!O29+'Прил. 11АЛЬФА 2016'!O29</f>
        <v>1894</v>
      </c>
    </row>
    <row r="30" spans="1:15" s="38" customFormat="1" ht="18.75">
      <c r="A30" s="53">
        <f t="shared" si="1"/>
        <v>8</v>
      </c>
      <c r="B30" s="54" t="s">
        <v>111</v>
      </c>
      <c r="C30" s="55">
        <f t="shared" si="0"/>
        <v>8642</v>
      </c>
      <c r="D30" s="56">
        <f>'Прил. 11 СОГАЗ 2016'!D30+'Прил. 11АЛЬФА 2016'!D30</f>
        <v>3547</v>
      </c>
      <c r="E30" s="56">
        <f>'Прил. 11 СОГАЗ 2016'!E30+'Прил. 11АЛЬФА 2016'!E30</f>
        <v>5095</v>
      </c>
      <c r="F30" s="56">
        <f>'Прил. 11 СОГАЗ 2016'!F30+'Прил. 11АЛЬФА 2016'!F30</f>
        <v>82</v>
      </c>
      <c r="G30" s="56">
        <f>'Прил. 11 СОГАЗ 2016'!G30+'Прил. 11АЛЬФА 2016'!G30</f>
        <v>82</v>
      </c>
      <c r="H30" s="56">
        <f>'Прил. 11 СОГАЗ 2016'!H30+'Прил. 11АЛЬФА 2016'!H30</f>
        <v>458</v>
      </c>
      <c r="I30" s="56">
        <f>'Прил. 11 СОГАЗ 2016'!I30+'Прил. 11АЛЬФА 2016'!I30</f>
        <v>448</v>
      </c>
      <c r="J30" s="56">
        <f>'Прил. 11 СОГАЗ 2016'!J30+'Прил. 11АЛЬФА 2016'!J30</f>
        <v>1123</v>
      </c>
      <c r="K30" s="56">
        <f>'Прил. 11 СОГАЗ 2016'!K30+'Прил. 11АЛЬФА 2016'!K30</f>
        <v>1051</v>
      </c>
      <c r="L30" s="56">
        <f>'Прил. 11 СОГАЗ 2016'!L30+'Прил. 11АЛЬФА 2016'!L30</f>
        <v>1709</v>
      </c>
      <c r="M30" s="56">
        <f>'Прил. 11 СОГАЗ 2016'!M30+'Прил. 11АЛЬФА 2016'!M30</f>
        <v>3006</v>
      </c>
      <c r="N30" s="56">
        <f>'Прил. 11 СОГАЗ 2016'!N30+'Прил. 11АЛЬФА 2016'!N30</f>
        <v>175</v>
      </c>
      <c r="O30" s="56">
        <f>'Прил. 11 СОГАЗ 2016'!O30+'Прил. 11АЛЬФА 2016'!O30</f>
        <v>508</v>
      </c>
    </row>
    <row r="31" spans="1:15" s="38" customFormat="1" ht="18.75">
      <c r="A31" s="53">
        <f t="shared" si="1"/>
        <v>9</v>
      </c>
      <c r="B31" s="54" t="s">
        <v>112</v>
      </c>
      <c r="C31" s="55">
        <f t="shared" si="0"/>
        <v>12961</v>
      </c>
      <c r="D31" s="56">
        <f>'Прил. 11 СОГАЗ 2016'!D31+'Прил. 11АЛЬФА 2016'!D31</f>
        <v>5984</v>
      </c>
      <c r="E31" s="56">
        <f>'Прил. 11 СОГАЗ 2016'!E31+'Прил. 11АЛЬФА 2016'!E31</f>
        <v>6977</v>
      </c>
      <c r="F31" s="56">
        <f>'Прил. 11 СОГАЗ 2016'!F31+'Прил. 11АЛЬФА 2016'!F31</f>
        <v>75</v>
      </c>
      <c r="G31" s="56">
        <f>'Прил. 11 СОГАЗ 2016'!G31+'Прил. 11АЛЬФА 2016'!G31</f>
        <v>62</v>
      </c>
      <c r="H31" s="56">
        <f>'Прил. 11 СОГАЗ 2016'!H31+'Прил. 11АЛЬФА 2016'!H31</f>
        <v>384</v>
      </c>
      <c r="I31" s="56">
        <f>'Прил. 11 СОГАЗ 2016'!I31+'Прил. 11АЛЬФА 2016'!I31</f>
        <v>367</v>
      </c>
      <c r="J31" s="56">
        <f>'Прил. 11 СОГАЗ 2016'!J31+'Прил. 11АЛЬФА 2016'!J31</f>
        <v>1328</v>
      </c>
      <c r="K31" s="56">
        <f>'Прил. 11 СОГАЗ 2016'!K31+'Прил. 11АЛЬФА 2016'!K31</f>
        <v>1271</v>
      </c>
      <c r="L31" s="56">
        <f>'Прил. 11 СОГАЗ 2016'!L31+'Прил. 11АЛЬФА 2016'!L31</f>
        <v>3590</v>
      </c>
      <c r="M31" s="56">
        <f>'Прил. 11 СОГАЗ 2016'!M31+'Прил. 11АЛЬФА 2016'!M31</f>
        <v>3740</v>
      </c>
      <c r="N31" s="56">
        <f>'Прил. 11 СОГАЗ 2016'!N31+'Прил. 11АЛЬФА 2016'!N31</f>
        <v>607</v>
      </c>
      <c r="O31" s="56">
        <f>'Прил. 11 СОГАЗ 2016'!O31+'Прил. 11АЛЬФА 2016'!O31</f>
        <v>1537</v>
      </c>
    </row>
    <row r="32" spans="1:15" s="38" customFormat="1" ht="18.75">
      <c r="A32" s="53">
        <f t="shared" si="1"/>
        <v>10</v>
      </c>
      <c r="B32" s="54" t="s">
        <v>113</v>
      </c>
      <c r="C32" s="55">
        <f t="shared" si="0"/>
        <v>7351</v>
      </c>
      <c r="D32" s="56">
        <f>'Прил. 11 СОГАЗ 2016'!D32+'Прил. 11АЛЬФА 2016'!D32</f>
        <v>3221</v>
      </c>
      <c r="E32" s="56">
        <f>'Прил. 11 СОГАЗ 2016'!E32+'Прил. 11АЛЬФА 2016'!E32</f>
        <v>4130</v>
      </c>
      <c r="F32" s="56">
        <f>'Прил. 11 СОГАЗ 2016'!F32+'Прил. 11АЛЬФА 2016'!F32</f>
        <v>34</v>
      </c>
      <c r="G32" s="56">
        <f>'Прил. 11 СОГАЗ 2016'!G32+'Прил. 11АЛЬФА 2016'!G32</f>
        <v>42</v>
      </c>
      <c r="H32" s="56">
        <f>'Прил. 11 СОГАЗ 2016'!H32+'Прил. 11АЛЬФА 2016'!H32</f>
        <v>290</v>
      </c>
      <c r="I32" s="56">
        <f>'Прил. 11 СОГАЗ 2016'!I32+'Прил. 11АЛЬФА 2016'!I32</f>
        <v>237</v>
      </c>
      <c r="J32" s="56">
        <f>'Прил. 11 СОГАЗ 2016'!J32+'Прил. 11АЛЬФА 2016'!J32</f>
        <v>792</v>
      </c>
      <c r="K32" s="56">
        <f>'Прил. 11 СОГАЗ 2016'!K32+'Прил. 11АЛЬФА 2016'!K32</f>
        <v>770</v>
      </c>
      <c r="L32" s="56">
        <f>'Прил. 11 СОГАЗ 2016'!L32+'Прил. 11АЛЬФА 2016'!L32</f>
        <v>1775</v>
      </c>
      <c r="M32" s="56">
        <f>'Прил. 11 СОГАЗ 2016'!M32+'Прил. 11АЛЬФА 2016'!M32</f>
        <v>2359</v>
      </c>
      <c r="N32" s="56">
        <f>'Прил. 11 СОГАЗ 2016'!N32+'Прил. 11АЛЬФА 2016'!N32</f>
        <v>330</v>
      </c>
      <c r="O32" s="56">
        <f>'Прил. 11 СОГАЗ 2016'!O32+'Прил. 11АЛЬФА 2016'!O32</f>
        <v>722</v>
      </c>
    </row>
    <row r="33" spans="1:15" s="38" customFormat="1" ht="18.75">
      <c r="A33" s="53">
        <f t="shared" si="1"/>
        <v>11</v>
      </c>
      <c r="B33" s="54" t="s">
        <v>114</v>
      </c>
      <c r="C33" s="55">
        <f t="shared" si="0"/>
        <v>55374</v>
      </c>
      <c r="D33" s="56">
        <f>'Прил. 11 СОГАЗ 2016'!D33+'Прил. 11АЛЬФА 2016'!D33</f>
        <v>25325</v>
      </c>
      <c r="E33" s="56">
        <f>'Прил. 11 СОГАЗ 2016'!E33+'Прил. 11АЛЬФА 2016'!E33</f>
        <v>30049</v>
      </c>
      <c r="F33" s="56">
        <f>'Прил. 11 СОГАЗ 2016'!F33+'Прил. 11АЛЬФА 2016'!F33</f>
        <v>218</v>
      </c>
      <c r="G33" s="56">
        <f>'Прил. 11 СОГАЗ 2016'!G33+'Прил. 11АЛЬФА 2016'!G33</f>
        <v>195</v>
      </c>
      <c r="H33" s="56">
        <f>'Прил. 11 СОГАЗ 2016'!H33+'Прил. 11АЛЬФА 2016'!H33</f>
        <v>1173</v>
      </c>
      <c r="I33" s="56">
        <f>'Прил. 11 СОГАЗ 2016'!I33+'Прил. 11АЛЬФА 2016'!I33</f>
        <v>1050</v>
      </c>
      <c r="J33" s="56">
        <f>'Прил. 11 СОГАЗ 2016'!J33+'Прил. 11АЛЬФА 2016'!J33</f>
        <v>4056</v>
      </c>
      <c r="K33" s="56">
        <f>'Прил. 11 СОГАЗ 2016'!K33+'Прил. 11АЛЬФА 2016'!K33</f>
        <v>3880</v>
      </c>
      <c r="L33" s="56">
        <f>'Прил. 11 СОГАЗ 2016'!L33+'Прил. 11АЛЬФА 2016'!L33</f>
        <v>15722</v>
      </c>
      <c r="M33" s="56">
        <f>'Прил. 11 СОГАЗ 2016'!M33+'Прил. 11АЛЬФА 2016'!M33</f>
        <v>13855</v>
      </c>
      <c r="N33" s="56">
        <f>'Прил. 11 СОГАЗ 2016'!N33+'Прил. 11АЛЬФА 2016'!N33</f>
        <v>4156</v>
      </c>
      <c r="O33" s="56">
        <f>'Прил. 11 СОГАЗ 2016'!O33+'Прил. 11АЛЬФА 2016'!O33</f>
        <v>11069</v>
      </c>
    </row>
    <row r="34" spans="1:15" s="38" customFormat="1" ht="18.75">
      <c r="A34" s="53">
        <f t="shared" si="1"/>
        <v>12</v>
      </c>
      <c r="B34" s="54" t="s">
        <v>115</v>
      </c>
      <c r="C34" s="55">
        <f t="shared" si="0"/>
        <v>31396</v>
      </c>
      <c r="D34" s="56">
        <f>'Прил. 11 СОГАЗ 2016'!D34+'Прил. 11АЛЬФА 2016'!D34</f>
        <v>14697</v>
      </c>
      <c r="E34" s="56">
        <f>'Прил. 11 СОГАЗ 2016'!E34+'Прил. 11АЛЬФА 2016'!E34</f>
        <v>16699</v>
      </c>
      <c r="F34" s="56">
        <f>'Прил. 11 СОГАЗ 2016'!F34+'Прил. 11АЛЬФА 2016'!F34</f>
        <v>127</v>
      </c>
      <c r="G34" s="56">
        <f>'Прил. 11 СОГАЗ 2016'!G34+'Прил. 11АЛЬФА 2016'!G34</f>
        <v>115</v>
      </c>
      <c r="H34" s="56">
        <f>'Прил. 11 СОГАЗ 2016'!H34+'Прил. 11АЛЬФА 2016'!H34</f>
        <v>653</v>
      </c>
      <c r="I34" s="56">
        <f>'Прил. 11 СОГАЗ 2016'!I34+'Прил. 11АЛЬФА 2016'!I34</f>
        <v>639</v>
      </c>
      <c r="J34" s="56">
        <f>'Прил. 11 СОГАЗ 2016'!J34+'Прил. 11АЛЬФА 2016'!J34</f>
        <v>2378</v>
      </c>
      <c r="K34" s="56">
        <f>'Прил. 11 СОГАЗ 2016'!K34+'Прил. 11АЛЬФА 2016'!K34</f>
        <v>2249</v>
      </c>
      <c r="L34" s="56">
        <f>'Прил. 11 СОГАЗ 2016'!L34+'Прил. 11АЛЬФА 2016'!L34</f>
        <v>9408</v>
      </c>
      <c r="M34" s="56">
        <f>'Прил. 11 СОГАЗ 2016'!M34+'Прил. 11АЛЬФА 2016'!M34</f>
        <v>7879</v>
      </c>
      <c r="N34" s="56">
        <f>'Прил. 11 СОГАЗ 2016'!N34+'Прил. 11АЛЬФА 2016'!N34</f>
        <v>2131</v>
      </c>
      <c r="O34" s="56">
        <f>'Прил. 11 СОГАЗ 2016'!O34+'Прил. 11АЛЬФА 2016'!O34</f>
        <v>5817</v>
      </c>
    </row>
    <row r="35" spans="1:15" s="38" customFormat="1" ht="18.75">
      <c r="A35" s="53">
        <f t="shared" si="1"/>
        <v>13</v>
      </c>
      <c r="B35" s="54" t="s">
        <v>116</v>
      </c>
      <c r="C35" s="55">
        <f t="shared" si="0"/>
        <v>46245</v>
      </c>
      <c r="D35" s="56">
        <f>'Прил. 11 СОГАЗ 2016'!D35+'Прил. 11АЛЬФА 2016'!D35</f>
        <v>21371</v>
      </c>
      <c r="E35" s="56">
        <f>'Прил. 11 СОГАЗ 2016'!E35+'Прил. 11АЛЬФА 2016'!E35</f>
        <v>24874</v>
      </c>
      <c r="F35" s="56">
        <f>'Прил. 11 СОГАЗ 2016'!F35+'Прил. 11АЛЬФА 2016'!F35</f>
        <v>189</v>
      </c>
      <c r="G35" s="56">
        <f>'Прил. 11 СОГАЗ 2016'!G35+'Прил. 11АЛЬФА 2016'!G35</f>
        <v>181</v>
      </c>
      <c r="H35" s="56">
        <f>'Прил. 11 СОГАЗ 2016'!H35+'Прил. 11АЛЬФА 2016'!H35</f>
        <v>952</v>
      </c>
      <c r="I35" s="56">
        <f>'Прил. 11 СОГАЗ 2016'!I35+'Прил. 11АЛЬФА 2016'!I35</f>
        <v>921</v>
      </c>
      <c r="J35" s="56">
        <f>'Прил. 11 СОГАЗ 2016'!J35+'Прил. 11АЛЬФА 2016'!J35</f>
        <v>3521</v>
      </c>
      <c r="K35" s="56">
        <f>'Прил. 11 СОГАЗ 2016'!K35+'Прил. 11АЛЬФА 2016'!K35</f>
        <v>3222</v>
      </c>
      <c r="L35" s="56">
        <f>'Прил. 11 СОГАЗ 2016'!L35+'Прил. 11АЛЬФА 2016'!L35</f>
        <v>12945</v>
      </c>
      <c r="M35" s="56">
        <f>'Прил. 11 СОГАЗ 2016'!M35+'Прил. 11АЛЬФА 2016'!M35</f>
        <v>11123</v>
      </c>
      <c r="N35" s="56">
        <f>'Прил. 11 СОГАЗ 2016'!N35+'Прил. 11АЛЬФА 2016'!N35</f>
        <v>3764</v>
      </c>
      <c r="O35" s="56">
        <f>'Прил. 11 СОГАЗ 2016'!O35+'Прил. 11АЛЬФА 2016'!O35</f>
        <v>9427</v>
      </c>
    </row>
    <row r="36" spans="1:15" s="38" customFormat="1" ht="18.75">
      <c r="A36" s="53">
        <f t="shared" si="1"/>
        <v>14</v>
      </c>
      <c r="B36" s="54" t="s">
        <v>117</v>
      </c>
      <c r="C36" s="55">
        <f t="shared" si="0"/>
        <v>17089</v>
      </c>
      <c r="D36" s="56">
        <f>'Прил. 11 СОГАЗ 2016'!D36+'Прил. 11АЛЬФА 2016'!D36</f>
        <v>8030</v>
      </c>
      <c r="E36" s="56">
        <f>'Прил. 11 СОГАЗ 2016'!E36+'Прил. 11АЛЬФА 2016'!E36</f>
        <v>9059</v>
      </c>
      <c r="F36" s="56">
        <f>'Прил. 11 СОГАЗ 2016'!F36+'Прил. 11АЛЬФА 2016'!F36</f>
        <v>56</v>
      </c>
      <c r="G36" s="56">
        <f>'Прил. 11 СОГАЗ 2016'!G36+'Прил. 11АЛЬФА 2016'!G36</f>
        <v>58</v>
      </c>
      <c r="H36" s="56">
        <f>'Прил. 11 СОГАЗ 2016'!H36+'Прил. 11АЛЬФА 2016'!H36</f>
        <v>431</v>
      </c>
      <c r="I36" s="56">
        <f>'Прил. 11 СОГАЗ 2016'!I36+'Прил. 11АЛЬФА 2016'!I36</f>
        <v>346</v>
      </c>
      <c r="J36" s="56">
        <f>'Прил. 11 СОГАЗ 2016'!J36+'Прил. 11АЛЬФА 2016'!J36</f>
        <v>1384</v>
      </c>
      <c r="K36" s="56">
        <f>'Прил. 11 СОГАЗ 2016'!K36+'Прил. 11АЛЬФА 2016'!K36</f>
        <v>1293</v>
      </c>
      <c r="L36" s="56">
        <f>'Прил. 11 СОГАЗ 2016'!L36+'Прил. 11АЛЬФА 2016'!L36</f>
        <v>4919</v>
      </c>
      <c r="M36" s="56">
        <f>'Прил. 11 СОГАЗ 2016'!M36+'Прил. 11АЛЬФА 2016'!M36</f>
        <v>4267</v>
      </c>
      <c r="N36" s="56">
        <f>'Прил. 11 СОГАЗ 2016'!N36+'Прил. 11АЛЬФА 2016'!N36</f>
        <v>1240</v>
      </c>
      <c r="O36" s="56">
        <f>'Прил. 11 СОГАЗ 2016'!O36+'Прил. 11АЛЬФА 2016'!O36</f>
        <v>3095</v>
      </c>
    </row>
    <row r="37" spans="1:15" s="38" customFormat="1" ht="18.75">
      <c r="A37" s="53" t="s">
        <v>118</v>
      </c>
      <c r="B37" s="57" t="s">
        <v>119</v>
      </c>
      <c r="C37" s="55">
        <f t="shared" si="0"/>
        <v>2175</v>
      </c>
      <c r="D37" s="56">
        <f>'Прил. 11 СОГАЗ 2016'!D37+'Прил. 11АЛЬФА 2016'!D37</f>
        <v>1015</v>
      </c>
      <c r="E37" s="56">
        <f>'Прил. 11 СОГАЗ 2016'!E37+'Прил. 11АЛЬФА 2016'!E37</f>
        <v>1160</v>
      </c>
      <c r="F37" s="56">
        <f>'Прил. 11 СОГАЗ 2016'!F37+'Прил. 11АЛЬФА 2016'!F37</f>
        <v>5</v>
      </c>
      <c r="G37" s="56">
        <f>'Прил. 11 СОГАЗ 2016'!G37+'Прил. 11АЛЬФА 2016'!G37</f>
        <v>10</v>
      </c>
      <c r="H37" s="56">
        <f>'Прил. 11 СОГАЗ 2016'!H37+'Прил. 11АЛЬФА 2016'!H37</f>
        <v>49</v>
      </c>
      <c r="I37" s="56">
        <f>'Прил. 11 СОГАЗ 2016'!I37+'Прил. 11АЛЬФА 2016'!I37</f>
        <v>38</v>
      </c>
      <c r="J37" s="56">
        <f>'Прил. 11 СОГАЗ 2016'!J37+'Прил. 11АЛЬФА 2016'!J37</f>
        <v>194</v>
      </c>
      <c r="K37" s="56">
        <f>'Прил. 11 СОГАЗ 2016'!K37+'Прил. 11АЛЬФА 2016'!K37</f>
        <v>184</v>
      </c>
      <c r="L37" s="56">
        <f>'Прил. 11 СОГАЗ 2016'!L37+'Прил. 11АЛЬФА 2016'!L37</f>
        <v>614</v>
      </c>
      <c r="M37" s="56">
        <f>'Прил. 11 СОГАЗ 2016'!M37+'Прил. 11АЛЬФА 2016'!M37</f>
        <v>509</v>
      </c>
      <c r="N37" s="56">
        <f>'Прил. 11 СОГАЗ 2016'!N37+'Прил. 11АЛЬФА 2016'!N37</f>
        <v>153</v>
      </c>
      <c r="O37" s="56">
        <f>'Прил. 11 СОГАЗ 2016'!O37+'Прил. 11АЛЬФА 2016'!O37</f>
        <v>419</v>
      </c>
    </row>
    <row r="38" spans="1:15" s="38" customFormat="1" ht="18.75">
      <c r="A38" s="53">
        <v>15</v>
      </c>
      <c r="B38" s="54" t="s">
        <v>120</v>
      </c>
      <c r="C38" s="55">
        <f t="shared" si="0"/>
        <v>5500</v>
      </c>
      <c r="D38" s="56">
        <f>'Прил. 11 СОГАЗ 2016'!D38+'Прил. 11АЛЬФА 2016'!D38</f>
        <v>2599</v>
      </c>
      <c r="E38" s="56">
        <f>'Прил. 11 СОГАЗ 2016'!E38+'Прил. 11АЛЬФА 2016'!E38</f>
        <v>2901</v>
      </c>
      <c r="F38" s="56">
        <f>'Прил. 11 СОГАЗ 2016'!F38+'Прил. 11АЛЬФА 2016'!F38</f>
        <v>8</v>
      </c>
      <c r="G38" s="56">
        <f>'Прил. 11 СОГАЗ 2016'!G38+'Прил. 11АЛЬФА 2016'!G38</f>
        <v>14</v>
      </c>
      <c r="H38" s="56">
        <f>'Прил. 11 СОГАЗ 2016'!H38+'Прил. 11АЛЬФА 2016'!H38</f>
        <v>93</v>
      </c>
      <c r="I38" s="56">
        <f>'Прил. 11 СОГАЗ 2016'!I38+'Прил. 11АЛЬФА 2016'!I38</f>
        <v>75</v>
      </c>
      <c r="J38" s="56">
        <f>'Прил. 11 СОГАЗ 2016'!J38+'Прил. 11АЛЬФА 2016'!J38</f>
        <v>341</v>
      </c>
      <c r="K38" s="56">
        <f>'Прил. 11 СОГАЗ 2016'!K38+'Прил. 11АЛЬФА 2016'!K38</f>
        <v>374</v>
      </c>
      <c r="L38" s="56">
        <f>'Прил. 11 СОГАЗ 2016'!L38+'Прил. 11АЛЬФА 2016'!L38</f>
        <v>1553</v>
      </c>
      <c r="M38" s="56">
        <f>'Прил. 11 СОГАЗ 2016'!M38+'Прил. 11АЛЬФА 2016'!M38</f>
        <v>1147</v>
      </c>
      <c r="N38" s="56">
        <f>'Прил. 11 СОГАЗ 2016'!N38+'Прил. 11АЛЬФА 2016'!N38</f>
        <v>604</v>
      </c>
      <c r="O38" s="56">
        <f>'Прил. 11 СОГАЗ 2016'!O38+'Прил. 11АЛЬФА 2016'!O38</f>
        <v>1291</v>
      </c>
    </row>
    <row r="39" spans="1:15" s="38" customFormat="1" ht="18.75">
      <c r="A39" s="53">
        <f>A38+1</f>
        <v>16</v>
      </c>
      <c r="B39" s="54" t="s">
        <v>121</v>
      </c>
      <c r="C39" s="55">
        <f t="shared" si="0"/>
        <v>45010</v>
      </c>
      <c r="D39" s="56">
        <f>'Прил. 11 СОГАЗ 2016'!D39+'Прил. 11АЛЬФА 2016'!D39</f>
        <v>20483</v>
      </c>
      <c r="E39" s="56">
        <f>'Прил. 11 СОГАЗ 2016'!E39+'Прил. 11АЛЬФА 2016'!E39</f>
        <v>24527</v>
      </c>
      <c r="F39" s="56">
        <f>'Прил. 11 СОГАЗ 2016'!F39+'Прил. 11АЛЬФА 2016'!F39</f>
        <v>191</v>
      </c>
      <c r="G39" s="56">
        <f>'Прил. 11 СОГАЗ 2016'!G39+'Прил. 11АЛЬФА 2016'!G39</f>
        <v>157</v>
      </c>
      <c r="H39" s="56">
        <f>'Прил. 11 СОГАЗ 2016'!H39+'Прил. 11АЛЬФА 2016'!H39</f>
        <v>965</v>
      </c>
      <c r="I39" s="56">
        <f>'Прил. 11 СОГАЗ 2016'!I39+'Прил. 11АЛЬФА 2016'!I39</f>
        <v>895</v>
      </c>
      <c r="J39" s="56">
        <f>'Прил. 11 СОГАЗ 2016'!J39+'Прил. 11АЛЬФА 2016'!J39</f>
        <v>3571</v>
      </c>
      <c r="K39" s="56">
        <f>'Прил. 11 СОГАЗ 2016'!K39+'Прил. 11АЛЬФА 2016'!K39</f>
        <v>3302</v>
      </c>
      <c r="L39" s="56">
        <f>'Прил. 11 СОГАЗ 2016'!L39+'Прил. 11АЛЬФА 2016'!L39</f>
        <v>12509</v>
      </c>
      <c r="M39" s="56">
        <f>'Прил. 11 СОГАЗ 2016'!M39+'Прил. 11АЛЬФА 2016'!M39</f>
        <v>11279</v>
      </c>
      <c r="N39" s="56">
        <f>'Прил. 11 СОГАЗ 2016'!N39+'Прил. 11АЛЬФА 2016'!N39</f>
        <v>3247</v>
      </c>
      <c r="O39" s="56">
        <f>'Прил. 11 СОГАЗ 2016'!O39+'Прил. 11АЛЬФА 2016'!O39</f>
        <v>8894</v>
      </c>
    </row>
    <row r="40" spans="1:15" s="38" customFormat="1" ht="18.75">
      <c r="A40" s="53">
        <f>A39+1</f>
        <v>17</v>
      </c>
      <c r="B40" s="54" t="s">
        <v>122</v>
      </c>
      <c r="C40" s="55">
        <f t="shared" si="0"/>
        <v>27867</v>
      </c>
      <c r="D40" s="56">
        <f>'Прил. 11 СОГАЗ 2016'!D40+'Прил. 11АЛЬФА 2016'!D40</f>
        <v>12583</v>
      </c>
      <c r="E40" s="56">
        <f>'Прил. 11 СОГАЗ 2016'!E40+'Прил. 11АЛЬФА 2016'!E40</f>
        <v>15284</v>
      </c>
      <c r="F40" s="56">
        <f>'Прил. 11 СОГАЗ 2016'!F40+'Прил. 11АЛЬФА 2016'!F40</f>
        <v>146</v>
      </c>
      <c r="G40" s="56">
        <f>'Прил. 11 СОГАЗ 2016'!G40+'Прил. 11АЛЬФА 2016'!G40</f>
        <v>127</v>
      </c>
      <c r="H40" s="56">
        <f>'Прил. 11 СОГАЗ 2016'!H40+'Прил. 11АЛЬФА 2016'!H40</f>
        <v>654</v>
      </c>
      <c r="I40" s="56">
        <f>'Прил. 11 СОГАЗ 2016'!I40+'Прил. 11АЛЬФА 2016'!I40</f>
        <v>578</v>
      </c>
      <c r="J40" s="56">
        <f>'Прил. 11 СОГАЗ 2016'!J40+'Прил. 11АЛЬФА 2016'!J40</f>
        <v>2382</v>
      </c>
      <c r="K40" s="56">
        <f>'Прил. 11 СОГАЗ 2016'!K40+'Прил. 11АЛЬФА 2016'!K40</f>
        <v>2344</v>
      </c>
      <c r="L40" s="56">
        <f>'Прил. 11 СОГАЗ 2016'!L40+'Прил. 11АЛЬФА 2016'!L40</f>
        <v>7657</v>
      </c>
      <c r="M40" s="56">
        <f>'Прил. 11 СОГАЗ 2016'!M40+'Прил. 11АЛЬФА 2016'!M40</f>
        <v>7371</v>
      </c>
      <c r="N40" s="56">
        <f>'Прил. 11 СОГАЗ 2016'!N40+'Прил. 11АЛЬФА 2016'!N40</f>
        <v>1744</v>
      </c>
      <c r="O40" s="56">
        <f>'Прил. 11 СОГАЗ 2016'!O40+'Прил. 11АЛЬФА 2016'!O40</f>
        <v>4864</v>
      </c>
    </row>
    <row r="41" spans="1:15" s="38" customFormat="1" ht="18.75">
      <c r="A41" s="53">
        <f>A40+1</f>
        <v>18</v>
      </c>
      <c r="B41" s="54" t="s">
        <v>123</v>
      </c>
      <c r="C41" s="55">
        <f t="shared" si="0"/>
        <v>19323</v>
      </c>
      <c r="D41" s="56">
        <f>'Прил. 11 СОГАЗ 2016'!D41+'Прил. 11АЛЬФА 2016'!D41</f>
        <v>9041</v>
      </c>
      <c r="E41" s="56">
        <f>'Прил. 11 СОГАЗ 2016'!E41+'Прил. 11АЛЬФА 2016'!E41</f>
        <v>10282</v>
      </c>
      <c r="F41" s="56">
        <f>'Прил. 11 СОГАЗ 2016'!F41+'Прил. 11АЛЬФА 2016'!F41</f>
        <v>73</v>
      </c>
      <c r="G41" s="56">
        <f>'Прил. 11 СОГАЗ 2016'!G41+'Прил. 11АЛЬФА 2016'!G41</f>
        <v>56</v>
      </c>
      <c r="H41" s="56">
        <f>'Прил. 11 СОГАЗ 2016'!H41+'Прил. 11АЛЬФА 2016'!H41</f>
        <v>395</v>
      </c>
      <c r="I41" s="56">
        <f>'Прил. 11 СОГАЗ 2016'!I41+'Прил. 11АЛЬФА 2016'!I41</f>
        <v>380</v>
      </c>
      <c r="J41" s="56">
        <f>'Прил. 11 СОГАЗ 2016'!J41+'Прил. 11АЛЬФА 2016'!J41</f>
        <v>1454</v>
      </c>
      <c r="K41" s="56">
        <f>'Прил. 11 СОГАЗ 2016'!K41+'Прил. 11АЛЬФА 2016'!K41</f>
        <v>1373</v>
      </c>
      <c r="L41" s="56">
        <f>'Прил. 11 СОГАЗ 2016'!L41+'Прил. 11АЛЬФА 2016'!L41</f>
        <v>5593</v>
      </c>
      <c r="M41" s="56">
        <f>'Прил. 11 СОГАЗ 2016'!M41+'Прил. 11АЛЬФА 2016'!M41</f>
        <v>4645</v>
      </c>
      <c r="N41" s="56">
        <f>'Прил. 11 СОГАЗ 2016'!N41+'Прил. 11АЛЬФА 2016'!N41</f>
        <v>1526</v>
      </c>
      <c r="O41" s="56">
        <f>'Прил. 11 СОГАЗ 2016'!O41+'Прил. 11АЛЬФА 2016'!O41</f>
        <v>3828</v>
      </c>
    </row>
    <row r="42" spans="1:15" s="38" customFormat="1" ht="18.75">
      <c r="A42" s="53">
        <f>A41+1</f>
        <v>19</v>
      </c>
      <c r="B42" s="54" t="s">
        <v>124</v>
      </c>
      <c r="C42" s="55">
        <f t="shared" si="0"/>
        <v>10732</v>
      </c>
      <c r="D42" s="56">
        <f>'Прил. 11 СОГАЗ 2016'!D42+'Прил. 11АЛЬФА 2016'!D42</f>
        <v>5357</v>
      </c>
      <c r="E42" s="56">
        <f>'Прил. 11 СОГАЗ 2016'!E42+'Прил. 11АЛЬФА 2016'!E42</f>
        <v>5375</v>
      </c>
      <c r="F42" s="56">
        <f>'Прил. 11 СОГАЗ 2016'!F42+'Прил. 11АЛЬФА 2016'!F42</f>
        <v>31</v>
      </c>
      <c r="G42" s="56">
        <f>'Прил. 11 СОГАЗ 2016'!G42+'Прил. 11АЛЬФА 2016'!G42</f>
        <v>32</v>
      </c>
      <c r="H42" s="56">
        <f>'Прил. 11 СОГАЗ 2016'!H42+'Прил. 11АЛЬФА 2016'!H42</f>
        <v>212</v>
      </c>
      <c r="I42" s="56">
        <f>'Прил. 11 СОГАЗ 2016'!I42+'Прил. 11АЛЬФА 2016'!I42</f>
        <v>192</v>
      </c>
      <c r="J42" s="56">
        <f>'Прил. 11 СОГАЗ 2016'!J42+'Прил. 11АЛЬФА 2016'!J42</f>
        <v>786</v>
      </c>
      <c r="K42" s="56">
        <f>'Прил. 11 СОГАЗ 2016'!K42+'Прил. 11АЛЬФА 2016'!K42</f>
        <v>751</v>
      </c>
      <c r="L42" s="56">
        <f>'Прил. 11 СОГАЗ 2016'!L42+'Прил. 11АЛЬФА 2016'!L42</f>
        <v>3482</v>
      </c>
      <c r="M42" s="56">
        <f>'Прил. 11 СОГАЗ 2016'!M42+'Прил. 11АЛЬФА 2016'!M42</f>
        <v>2346</v>
      </c>
      <c r="N42" s="56">
        <f>'Прил. 11 СОГАЗ 2016'!N42+'Прил. 11АЛЬФА 2016'!N42</f>
        <v>846</v>
      </c>
      <c r="O42" s="56">
        <f>'Прил. 11 СОГАЗ 2016'!O42+'Прил. 11АЛЬФА 2016'!O42</f>
        <v>2054</v>
      </c>
    </row>
    <row r="43" spans="1:15" s="12" customFormat="1" ht="18.75">
      <c r="A43" s="58">
        <f>A42+1</f>
        <v>20</v>
      </c>
      <c r="B43" s="59" t="s">
        <v>125</v>
      </c>
      <c r="C43" s="55">
        <f aca="true" t="shared" si="2" ref="C43:O43">SUM(C20:C42)-C21-C23-C26-C37</f>
        <v>727848</v>
      </c>
      <c r="D43" s="55">
        <f t="shared" si="2"/>
        <v>334697</v>
      </c>
      <c r="E43" s="55">
        <f t="shared" si="2"/>
        <v>393151</v>
      </c>
      <c r="F43" s="55">
        <f t="shared" si="2"/>
        <v>3257</v>
      </c>
      <c r="G43" s="55">
        <f t="shared" si="2"/>
        <v>3166</v>
      </c>
      <c r="H43" s="55">
        <f t="shared" si="2"/>
        <v>17357</v>
      </c>
      <c r="I43" s="55">
        <f t="shared" si="2"/>
        <v>16381</v>
      </c>
      <c r="J43" s="55">
        <f t="shared" si="2"/>
        <v>57220</v>
      </c>
      <c r="K43" s="55">
        <f t="shared" si="2"/>
        <v>53993</v>
      </c>
      <c r="L43" s="55">
        <f t="shared" si="2"/>
        <v>206133</v>
      </c>
      <c r="M43" s="55">
        <f t="shared" si="2"/>
        <v>189860</v>
      </c>
      <c r="N43" s="55">
        <f t="shared" si="2"/>
        <v>50730</v>
      </c>
      <c r="O43" s="55">
        <f t="shared" si="2"/>
        <v>129751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56</v>
      </c>
      <c r="E46" s="74" t="s">
        <v>126</v>
      </c>
      <c r="F46" s="74"/>
      <c r="G46" s="74"/>
      <c r="H46" s="74"/>
      <c r="I46" s="74"/>
    </row>
    <row r="47" spans="4:9" s="38" customFormat="1" ht="13.5" customHeight="1">
      <c r="D47" s="39" t="s">
        <v>57</v>
      </c>
      <c r="E47" s="73" t="s">
        <v>58</v>
      </c>
      <c r="F47" s="73"/>
      <c r="G47" s="73"/>
      <c r="H47" s="73"/>
      <c r="I47" s="73"/>
    </row>
    <row r="48" s="38" customFormat="1" ht="22.5" customHeight="1">
      <c r="A48" s="12" t="s">
        <v>59</v>
      </c>
    </row>
    <row r="49" spans="1:9" s="38" customFormat="1" ht="21" customHeight="1">
      <c r="A49" s="74" t="s">
        <v>56</v>
      </c>
      <c r="B49" s="74"/>
      <c r="C49" s="74"/>
      <c r="E49" s="74" t="s">
        <v>126</v>
      </c>
      <c r="F49" s="74"/>
      <c r="G49" s="74"/>
      <c r="H49" s="74"/>
      <c r="I49" s="74"/>
    </row>
    <row r="50" spans="1:9" s="39" customFormat="1" ht="12">
      <c r="A50" s="73" t="s">
        <v>60</v>
      </c>
      <c r="B50" s="73"/>
      <c r="C50" s="73"/>
      <c r="D50" s="39" t="s">
        <v>57</v>
      </c>
      <c r="E50" s="73" t="s">
        <v>58</v>
      </c>
      <c r="F50" s="73"/>
      <c r="G50" s="73"/>
      <c r="H50" s="73"/>
      <c r="I50" s="73"/>
    </row>
  </sheetData>
  <sheetProtection/>
  <mergeCells count="21">
    <mergeCell ref="F16:K16"/>
    <mergeCell ref="D15:E17"/>
    <mergeCell ref="N16:O16"/>
    <mergeCell ref="E46:I46"/>
    <mergeCell ref="L16:M16"/>
    <mergeCell ref="A8:O8"/>
    <mergeCell ref="A9:O9"/>
    <mergeCell ref="A15:A18"/>
    <mergeCell ref="B15:B18"/>
    <mergeCell ref="C15:C18"/>
    <mergeCell ref="C13:M13"/>
    <mergeCell ref="F17:G17"/>
    <mergeCell ref="C12:M12"/>
    <mergeCell ref="H17:I17"/>
    <mergeCell ref="F15:O15"/>
    <mergeCell ref="A50:C50"/>
    <mergeCell ref="E50:I50"/>
    <mergeCell ref="E47:I47"/>
    <mergeCell ref="A49:C49"/>
    <mergeCell ref="E49:I49"/>
    <mergeCell ref="J17:K17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93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131</v>
      </c>
    </row>
    <row r="8" spans="1:15" s="9" customFormat="1" ht="20.25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s="9" customFormat="1" ht="20.25">
      <c r="A9" s="90" t="s">
        <v>94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8:12" s="9" customFormat="1" ht="20.25">
      <c r="H10" s="10" t="s">
        <v>95</v>
      </c>
      <c r="I10" s="60" t="s">
        <v>134</v>
      </c>
      <c r="J10" s="9" t="s">
        <v>135</v>
      </c>
      <c r="L10" s="11"/>
    </row>
    <row r="11" s="9" customFormat="1" ht="20.25">
      <c r="L11" s="50"/>
    </row>
    <row r="12" spans="3:13" s="12" customFormat="1" ht="18.75">
      <c r="C12" s="92" t="s">
        <v>89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3:13" s="13" customFormat="1" ht="15.75">
      <c r="C13" s="93" t="s">
        <v>8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4" t="s">
        <v>9</v>
      </c>
      <c r="B15" s="94" t="s">
        <v>10</v>
      </c>
      <c r="C15" s="107" t="s">
        <v>96</v>
      </c>
      <c r="D15" s="75" t="s">
        <v>12</v>
      </c>
      <c r="E15" s="76"/>
      <c r="F15" s="75" t="s">
        <v>13</v>
      </c>
      <c r="G15" s="102"/>
      <c r="H15" s="102"/>
      <c r="I15" s="102"/>
      <c r="J15" s="102"/>
      <c r="K15" s="102"/>
      <c r="L15" s="102"/>
      <c r="M15" s="102"/>
      <c r="N15" s="102"/>
      <c r="O15" s="76"/>
    </row>
    <row r="16" spans="1:15" s="14" customFormat="1" ht="37.5" customHeight="1">
      <c r="A16" s="95"/>
      <c r="B16" s="95"/>
      <c r="C16" s="108"/>
      <c r="D16" s="77"/>
      <c r="E16" s="78"/>
      <c r="F16" s="110" t="s">
        <v>14</v>
      </c>
      <c r="G16" s="111"/>
      <c r="H16" s="111"/>
      <c r="I16" s="111"/>
      <c r="J16" s="111"/>
      <c r="K16" s="112"/>
      <c r="L16" s="105" t="s">
        <v>15</v>
      </c>
      <c r="M16" s="106"/>
      <c r="N16" s="103" t="s">
        <v>16</v>
      </c>
      <c r="O16" s="104"/>
    </row>
    <row r="17" spans="1:15" s="14" customFormat="1" ht="18.75" customHeight="1">
      <c r="A17" s="95"/>
      <c r="B17" s="95"/>
      <c r="C17" s="108"/>
      <c r="D17" s="79"/>
      <c r="E17" s="80"/>
      <c r="F17" s="100" t="s">
        <v>97</v>
      </c>
      <c r="G17" s="101"/>
      <c r="H17" s="100" t="s">
        <v>18</v>
      </c>
      <c r="I17" s="101"/>
      <c r="J17" s="100" t="s">
        <v>19</v>
      </c>
      <c r="K17" s="101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96"/>
      <c r="B18" s="96"/>
      <c r="C18" s="10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98</v>
      </c>
      <c r="C20" s="55">
        <f aca="true" t="shared" si="0" ref="C20:C42">D20+E20</f>
        <v>234336</v>
      </c>
      <c r="D20" s="56">
        <f aca="true" t="shared" si="1" ref="D20:D42">F20+H20+J20+L20+N20</f>
        <v>107246</v>
      </c>
      <c r="E20" s="56">
        <f aca="true" t="shared" si="2" ref="E20:E42">G20+I20+K20+M20+O20</f>
        <v>127090</v>
      </c>
      <c r="F20" s="56">
        <v>914</v>
      </c>
      <c r="G20" s="56">
        <v>900</v>
      </c>
      <c r="H20" s="56">
        <v>5345</v>
      </c>
      <c r="I20" s="56">
        <v>5145</v>
      </c>
      <c r="J20" s="56">
        <v>17604</v>
      </c>
      <c r="K20" s="56">
        <v>16197</v>
      </c>
      <c r="L20" s="56">
        <v>65487</v>
      </c>
      <c r="M20" s="56">
        <v>59497</v>
      </c>
      <c r="N20" s="56">
        <v>17896</v>
      </c>
      <c r="O20" s="56">
        <v>45351</v>
      </c>
    </row>
    <row r="21" spans="1:15" s="38" customFormat="1" ht="18.75">
      <c r="A21" s="53" t="s">
        <v>99</v>
      </c>
      <c r="B21" s="54" t="s">
        <v>100</v>
      </c>
      <c r="C21" s="55">
        <f t="shared" si="0"/>
        <v>4690</v>
      </c>
      <c r="D21" s="56">
        <f t="shared" si="1"/>
        <v>2199</v>
      </c>
      <c r="E21" s="56">
        <f t="shared" si="2"/>
        <v>2491</v>
      </c>
      <c r="F21" s="56">
        <v>24</v>
      </c>
      <c r="G21" s="56">
        <v>22</v>
      </c>
      <c r="H21" s="56">
        <v>140</v>
      </c>
      <c r="I21" s="56">
        <v>120</v>
      </c>
      <c r="J21" s="56">
        <v>343</v>
      </c>
      <c r="K21" s="56">
        <v>284</v>
      </c>
      <c r="L21" s="56">
        <v>1353</v>
      </c>
      <c r="M21" s="56">
        <v>1256</v>
      </c>
      <c r="N21" s="56">
        <v>339</v>
      </c>
      <c r="O21" s="56">
        <v>809</v>
      </c>
    </row>
    <row r="22" spans="1:15" s="38" customFormat="1" ht="18.75">
      <c r="A22" s="53">
        <f>A20+1</f>
        <v>2</v>
      </c>
      <c r="B22" s="54" t="s">
        <v>101</v>
      </c>
      <c r="C22" s="55">
        <f t="shared" si="0"/>
        <v>25924</v>
      </c>
      <c r="D22" s="56">
        <f t="shared" si="1"/>
        <v>10971</v>
      </c>
      <c r="E22" s="56">
        <f t="shared" si="2"/>
        <v>14953</v>
      </c>
      <c r="F22" s="56">
        <v>185</v>
      </c>
      <c r="G22" s="56">
        <v>180</v>
      </c>
      <c r="H22" s="56">
        <v>983</v>
      </c>
      <c r="I22" s="56">
        <v>996</v>
      </c>
      <c r="J22" s="56">
        <v>2321</v>
      </c>
      <c r="K22" s="56">
        <v>2309</v>
      </c>
      <c r="L22" s="56">
        <v>6151</v>
      </c>
      <c r="M22" s="56">
        <v>8326</v>
      </c>
      <c r="N22" s="56">
        <v>1331</v>
      </c>
      <c r="O22" s="56">
        <v>3142</v>
      </c>
    </row>
    <row r="23" spans="1:15" s="38" customFormat="1" ht="18.75">
      <c r="A23" s="53" t="s">
        <v>102</v>
      </c>
      <c r="B23" s="54" t="s">
        <v>103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104</v>
      </c>
      <c r="C24" s="55">
        <f t="shared" si="0"/>
        <v>71</v>
      </c>
      <c r="D24" s="56">
        <f t="shared" si="1"/>
        <v>40</v>
      </c>
      <c r="E24" s="56">
        <f t="shared" si="2"/>
        <v>31</v>
      </c>
      <c r="F24" s="56">
        <v>0</v>
      </c>
      <c r="G24" s="56">
        <v>0</v>
      </c>
      <c r="H24" s="56">
        <v>2</v>
      </c>
      <c r="I24" s="56">
        <v>1</v>
      </c>
      <c r="J24" s="56">
        <v>2</v>
      </c>
      <c r="K24" s="56">
        <v>5</v>
      </c>
      <c r="L24" s="56">
        <v>34</v>
      </c>
      <c r="M24" s="56">
        <v>20</v>
      </c>
      <c r="N24" s="56">
        <v>2</v>
      </c>
      <c r="O24" s="56">
        <v>5</v>
      </c>
    </row>
    <row r="25" spans="1:15" s="38" customFormat="1" ht="18.75">
      <c r="A25" s="53">
        <f>A24+1</f>
        <v>4</v>
      </c>
      <c r="B25" s="54" t="s">
        <v>105</v>
      </c>
      <c r="C25" s="55">
        <f t="shared" si="0"/>
        <v>38030</v>
      </c>
      <c r="D25" s="56">
        <f t="shared" si="1"/>
        <v>18014</v>
      </c>
      <c r="E25" s="56">
        <f t="shared" si="2"/>
        <v>20016</v>
      </c>
      <c r="F25" s="56">
        <v>148</v>
      </c>
      <c r="G25" s="56">
        <v>143</v>
      </c>
      <c r="H25" s="56">
        <v>805</v>
      </c>
      <c r="I25" s="56">
        <v>758</v>
      </c>
      <c r="J25" s="56">
        <v>2829</v>
      </c>
      <c r="K25" s="56">
        <v>2727</v>
      </c>
      <c r="L25" s="56">
        <v>11339</v>
      </c>
      <c r="M25" s="56">
        <v>9294</v>
      </c>
      <c r="N25" s="56">
        <v>2893</v>
      </c>
      <c r="O25" s="56">
        <v>7094</v>
      </c>
    </row>
    <row r="26" spans="1:15" s="38" customFormat="1" ht="18.75">
      <c r="A26" s="53" t="s">
        <v>106</v>
      </c>
      <c r="B26" s="54" t="s">
        <v>107</v>
      </c>
      <c r="C26" s="55">
        <f t="shared" si="0"/>
        <v>583</v>
      </c>
      <c r="D26" s="56">
        <f t="shared" si="1"/>
        <v>287</v>
      </c>
      <c r="E26" s="56">
        <f t="shared" si="2"/>
        <v>296</v>
      </c>
      <c r="F26" s="56">
        <v>0</v>
      </c>
      <c r="G26" s="56">
        <v>0</v>
      </c>
      <c r="H26" s="56">
        <v>11</v>
      </c>
      <c r="I26" s="56">
        <v>7</v>
      </c>
      <c r="J26" s="56">
        <v>32</v>
      </c>
      <c r="K26" s="56">
        <v>28</v>
      </c>
      <c r="L26" s="56">
        <v>191</v>
      </c>
      <c r="M26" s="56">
        <v>131</v>
      </c>
      <c r="N26" s="56">
        <v>53</v>
      </c>
      <c r="O26" s="56">
        <v>130</v>
      </c>
    </row>
    <row r="27" spans="1:15" s="38" customFormat="1" ht="18.75">
      <c r="A27" s="53">
        <f>A25+1</f>
        <v>5</v>
      </c>
      <c r="B27" s="54" t="s">
        <v>108</v>
      </c>
      <c r="C27" s="55">
        <f t="shared" si="0"/>
        <v>561</v>
      </c>
      <c r="D27" s="56">
        <f t="shared" si="1"/>
        <v>242</v>
      </c>
      <c r="E27" s="56">
        <f t="shared" si="2"/>
        <v>319</v>
      </c>
      <c r="F27" s="56">
        <v>0</v>
      </c>
      <c r="G27" s="56">
        <v>1</v>
      </c>
      <c r="H27" s="56">
        <v>7</v>
      </c>
      <c r="I27" s="56">
        <v>5</v>
      </c>
      <c r="J27" s="56">
        <v>55</v>
      </c>
      <c r="K27" s="56">
        <v>50</v>
      </c>
      <c r="L27" s="56">
        <v>146</v>
      </c>
      <c r="M27" s="56">
        <v>187</v>
      </c>
      <c r="N27" s="56">
        <v>34</v>
      </c>
      <c r="O27" s="56">
        <v>76</v>
      </c>
    </row>
    <row r="28" spans="1:15" s="38" customFormat="1" ht="18.75">
      <c r="A28" s="53">
        <f aca="true" t="shared" si="3" ref="A28:A36">A27+1</f>
        <v>6</v>
      </c>
      <c r="B28" s="54" t="s">
        <v>109</v>
      </c>
      <c r="C28" s="55">
        <f t="shared" si="0"/>
        <v>32452</v>
      </c>
      <c r="D28" s="56">
        <f t="shared" si="1"/>
        <v>14778</v>
      </c>
      <c r="E28" s="56">
        <f t="shared" si="2"/>
        <v>17674</v>
      </c>
      <c r="F28" s="56">
        <v>172</v>
      </c>
      <c r="G28" s="56">
        <v>210</v>
      </c>
      <c r="H28" s="56">
        <v>932</v>
      </c>
      <c r="I28" s="56">
        <v>934</v>
      </c>
      <c r="J28" s="56">
        <v>2948</v>
      </c>
      <c r="K28" s="56">
        <v>2777</v>
      </c>
      <c r="L28" s="56">
        <v>9032</v>
      </c>
      <c r="M28" s="56">
        <v>8939</v>
      </c>
      <c r="N28" s="56">
        <v>1694</v>
      </c>
      <c r="O28" s="56">
        <v>4814</v>
      </c>
    </row>
    <row r="29" spans="1:15" s="38" customFormat="1" ht="18.75">
      <c r="A29" s="53">
        <f t="shared" si="3"/>
        <v>7</v>
      </c>
      <c r="B29" s="54" t="s">
        <v>110</v>
      </c>
      <c r="C29" s="55">
        <f t="shared" si="0"/>
        <v>5345</v>
      </c>
      <c r="D29" s="56">
        <f t="shared" si="1"/>
        <v>2303</v>
      </c>
      <c r="E29" s="56">
        <f t="shared" si="2"/>
        <v>3042</v>
      </c>
      <c r="F29" s="56">
        <v>36</v>
      </c>
      <c r="G29" s="56">
        <v>42</v>
      </c>
      <c r="H29" s="56">
        <v>227</v>
      </c>
      <c r="I29" s="56">
        <v>193</v>
      </c>
      <c r="J29" s="56">
        <v>485</v>
      </c>
      <c r="K29" s="56">
        <v>492</v>
      </c>
      <c r="L29" s="56">
        <v>1324</v>
      </c>
      <c r="M29" s="56">
        <v>1654</v>
      </c>
      <c r="N29" s="56">
        <v>231</v>
      </c>
      <c r="O29" s="56">
        <v>661</v>
      </c>
    </row>
    <row r="30" spans="1:15" s="38" customFormat="1" ht="18.75">
      <c r="A30" s="53">
        <f t="shared" si="3"/>
        <v>8</v>
      </c>
      <c r="B30" s="54" t="s">
        <v>111</v>
      </c>
      <c r="C30" s="55">
        <f t="shared" si="0"/>
        <v>4225</v>
      </c>
      <c r="D30" s="56">
        <f t="shared" si="1"/>
        <v>1686</v>
      </c>
      <c r="E30" s="56">
        <f t="shared" si="2"/>
        <v>2539</v>
      </c>
      <c r="F30" s="56">
        <v>59</v>
      </c>
      <c r="G30" s="56">
        <v>58</v>
      </c>
      <c r="H30" s="56">
        <v>273</v>
      </c>
      <c r="I30" s="56">
        <v>280</v>
      </c>
      <c r="J30" s="56">
        <v>449</v>
      </c>
      <c r="K30" s="56">
        <v>386</v>
      </c>
      <c r="L30" s="56">
        <v>820</v>
      </c>
      <c r="M30" s="56">
        <v>1561</v>
      </c>
      <c r="N30" s="56">
        <v>85</v>
      </c>
      <c r="O30" s="56">
        <v>254</v>
      </c>
    </row>
    <row r="31" spans="1:15" s="38" customFormat="1" ht="18.75">
      <c r="A31" s="53">
        <f t="shared" si="3"/>
        <v>9</v>
      </c>
      <c r="B31" s="54" t="s">
        <v>112</v>
      </c>
      <c r="C31" s="55">
        <f t="shared" si="0"/>
        <v>3704</v>
      </c>
      <c r="D31" s="56">
        <f t="shared" si="1"/>
        <v>1749</v>
      </c>
      <c r="E31" s="56">
        <f t="shared" si="2"/>
        <v>1955</v>
      </c>
      <c r="F31" s="56">
        <v>1</v>
      </c>
      <c r="G31" s="56">
        <v>3</v>
      </c>
      <c r="H31" s="56">
        <v>59</v>
      </c>
      <c r="I31" s="56">
        <v>48</v>
      </c>
      <c r="J31" s="56">
        <v>322</v>
      </c>
      <c r="K31" s="56">
        <v>326</v>
      </c>
      <c r="L31" s="56">
        <v>1149</v>
      </c>
      <c r="M31" s="56">
        <v>1103</v>
      </c>
      <c r="N31" s="56">
        <v>218</v>
      </c>
      <c r="O31" s="56">
        <v>475</v>
      </c>
    </row>
    <row r="32" spans="1:15" s="38" customFormat="1" ht="18.75">
      <c r="A32" s="53">
        <f t="shared" si="3"/>
        <v>10</v>
      </c>
      <c r="B32" s="54" t="s">
        <v>113</v>
      </c>
      <c r="C32" s="55">
        <f t="shared" si="0"/>
        <v>1113</v>
      </c>
      <c r="D32" s="56">
        <f t="shared" si="1"/>
        <v>501</v>
      </c>
      <c r="E32" s="56">
        <f t="shared" si="2"/>
        <v>612</v>
      </c>
      <c r="F32" s="56">
        <v>1</v>
      </c>
      <c r="G32" s="56">
        <v>0</v>
      </c>
      <c r="H32" s="56">
        <v>4</v>
      </c>
      <c r="I32" s="56">
        <v>6</v>
      </c>
      <c r="J32" s="56">
        <v>95</v>
      </c>
      <c r="K32" s="56">
        <v>97</v>
      </c>
      <c r="L32" s="56">
        <v>318</v>
      </c>
      <c r="M32" s="56">
        <v>356</v>
      </c>
      <c r="N32" s="56">
        <v>83</v>
      </c>
      <c r="O32" s="56">
        <v>153</v>
      </c>
    </row>
    <row r="33" spans="1:15" s="38" customFormat="1" ht="18.75">
      <c r="A33" s="53">
        <f t="shared" si="3"/>
        <v>11</v>
      </c>
      <c r="B33" s="54" t="s">
        <v>114</v>
      </c>
      <c r="C33" s="55">
        <f t="shared" si="0"/>
        <v>28325</v>
      </c>
      <c r="D33" s="56">
        <f t="shared" si="1"/>
        <v>13342</v>
      </c>
      <c r="E33" s="56">
        <f t="shared" si="2"/>
        <v>14983</v>
      </c>
      <c r="F33" s="56">
        <v>120</v>
      </c>
      <c r="G33" s="56">
        <v>113</v>
      </c>
      <c r="H33" s="56">
        <v>662</v>
      </c>
      <c r="I33" s="56">
        <v>609</v>
      </c>
      <c r="J33" s="56">
        <v>1725</v>
      </c>
      <c r="K33" s="56">
        <v>1666</v>
      </c>
      <c r="L33" s="56">
        <v>8706</v>
      </c>
      <c r="M33" s="56">
        <v>7289</v>
      </c>
      <c r="N33" s="56">
        <v>2129</v>
      </c>
      <c r="O33" s="56">
        <v>5306</v>
      </c>
    </row>
    <row r="34" spans="1:15" s="38" customFormat="1" ht="18.75">
      <c r="A34" s="53">
        <f t="shared" si="3"/>
        <v>12</v>
      </c>
      <c r="B34" s="54" t="s">
        <v>115</v>
      </c>
      <c r="C34" s="55">
        <f t="shared" si="0"/>
        <v>20307</v>
      </c>
      <c r="D34" s="56">
        <f t="shared" si="1"/>
        <v>9886</v>
      </c>
      <c r="E34" s="56">
        <f t="shared" si="2"/>
        <v>10421</v>
      </c>
      <c r="F34" s="56">
        <v>81</v>
      </c>
      <c r="G34" s="56">
        <v>70</v>
      </c>
      <c r="H34" s="56">
        <v>442</v>
      </c>
      <c r="I34" s="56">
        <v>430</v>
      </c>
      <c r="J34" s="56">
        <v>1459</v>
      </c>
      <c r="K34" s="56">
        <v>1380</v>
      </c>
      <c r="L34" s="56">
        <v>6545</v>
      </c>
      <c r="M34" s="56">
        <v>5185</v>
      </c>
      <c r="N34" s="56">
        <v>1359</v>
      </c>
      <c r="O34" s="56">
        <v>3356</v>
      </c>
    </row>
    <row r="35" spans="1:15" s="38" customFormat="1" ht="18.75">
      <c r="A35" s="53">
        <f t="shared" si="3"/>
        <v>13</v>
      </c>
      <c r="B35" s="54" t="s">
        <v>116</v>
      </c>
      <c r="C35" s="55">
        <f t="shared" si="0"/>
        <v>2779</v>
      </c>
      <c r="D35" s="56">
        <f t="shared" si="1"/>
        <v>1424</v>
      </c>
      <c r="E35" s="56">
        <f t="shared" si="2"/>
        <v>1355</v>
      </c>
      <c r="F35" s="56">
        <v>2</v>
      </c>
      <c r="G35" s="56">
        <v>3</v>
      </c>
      <c r="H35" s="56">
        <v>14</v>
      </c>
      <c r="I35" s="56">
        <v>5</v>
      </c>
      <c r="J35" s="56">
        <v>129</v>
      </c>
      <c r="K35" s="56">
        <v>120</v>
      </c>
      <c r="L35" s="56">
        <v>1060</v>
      </c>
      <c r="M35" s="56">
        <v>765</v>
      </c>
      <c r="N35" s="56">
        <v>219</v>
      </c>
      <c r="O35" s="56">
        <v>462</v>
      </c>
    </row>
    <row r="36" spans="1:15" s="38" customFormat="1" ht="18.75">
      <c r="A36" s="53">
        <f t="shared" si="3"/>
        <v>14</v>
      </c>
      <c r="B36" s="54" t="s">
        <v>117</v>
      </c>
      <c r="C36" s="55">
        <f t="shared" si="0"/>
        <v>14210</v>
      </c>
      <c r="D36" s="56">
        <f t="shared" si="1"/>
        <v>6787</v>
      </c>
      <c r="E36" s="56">
        <f t="shared" si="2"/>
        <v>7423</v>
      </c>
      <c r="F36" s="56">
        <v>54</v>
      </c>
      <c r="G36" s="56">
        <v>58</v>
      </c>
      <c r="H36" s="56">
        <v>409</v>
      </c>
      <c r="I36" s="56">
        <v>323</v>
      </c>
      <c r="J36" s="56">
        <v>1068</v>
      </c>
      <c r="K36" s="56">
        <v>1048</v>
      </c>
      <c r="L36" s="56">
        <v>4209</v>
      </c>
      <c r="M36" s="56">
        <v>3508</v>
      </c>
      <c r="N36" s="56">
        <v>1047</v>
      </c>
      <c r="O36" s="56">
        <v>2486</v>
      </c>
    </row>
    <row r="37" spans="1:15" s="38" customFormat="1" ht="18.75">
      <c r="A37" s="53" t="s">
        <v>118</v>
      </c>
      <c r="B37" s="57" t="s">
        <v>119</v>
      </c>
      <c r="C37" s="55">
        <f t="shared" si="0"/>
        <v>1646</v>
      </c>
      <c r="D37" s="56">
        <f t="shared" si="1"/>
        <v>760</v>
      </c>
      <c r="E37" s="56">
        <f t="shared" si="2"/>
        <v>886</v>
      </c>
      <c r="F37" s="56">
        <v>5</v>
      </c>
      <c r="G37" s="56">
        <v>10</v>
      </c>
      <c r="H37" s="56">
        <v>42</v>
      </c>
      <c r="I37" s="56">
        <v>35</v>
      </c>
      <c r="J37" s="56">
        <v>130</v>
      </c>
      <c r="K37" s="56">
        <v>136</v>
      </c>
      <c r="L37" s="56">
        <v>462</v>
      </c>
      <c r="M37" s="56">
        <v>393</v>
      </c>
      <c r="N37" s="56">
        <v>121</v>
      </c>
      <c r="O37" s="56">
        <v>312</v>
      </c>
    </row>
    <row r="38" spans="1:15" s="38" customFormat="1" ht="18.75">
      <c r="A38" s="53">
        <v>15</v>
      </c>
      <c r="B38" s="54" t="s">
        <v>120</v>
      </c>
      <c r="C38" s="55">
        <f t="shared" si="0"/>
        <v>151</v>
      </c>
      <c r="D38" s="56">
        <f t="shared" si="1"/>
        <v>91</v>
      </c>
      <c r="E38" s="56">
        <f t="shared" si="2"/>
        <v>60</v>
      </c>
      <c r="F38" s="56">
        <v>1</v>
      </c>
      <c r="G38" s="56">
        <v>0</v>
      </c>
      <c r="H38" s="56">
        <v>1</v>
      </c>
      <c r="I38" s="56">
        <v>2</v>
      </c>
      <c r="J38" s="56">
        <v>6</v>
      </c>
      <c r="K38" s="56">
        <v>6</v>
      </c>
      <c r="L38" s="56">
        <v>75</v>
      </c>
      <c r="M38" s="56">
        <v>41</v>
      </c>
      <c r="N38" s="56">
        <v>8</v>
      </c>
      <c r="O38" s="56">
        <v>11</v>
      </c>
    </row>
    <row r="39" spans="1:15" s="38" customFormat="1" ht="18.75">
      <c r="A39" s="53">
        <f>A38+1</f>
        <v>16</v>
      </c>
      <c r="B39" s="54" t="s">
        <v>121</v>
      </c>
      <c r="C39" s="55">
        <f t="shared" si="0"/>
        <v>19355</v>
      </c>
      <c r="D39" s="56">
        <f t="shared" si="1"/>
        <v>9271</v>
      </c>
      <c r="E39" s="56">
        <f t="shared" si="2"/>
        <v>10084</v>
      </c>
      <c r="F39" s="56">
        <v>104</v>
      </c>
      <c r="G39" s="56">
        <v>67</v>
      </c>
      <c r="H39" s="56">
        <v>428</v>
      </c>
      <c r="I39" s="56">
        <v>459</v>
      </c>
      <c r="J39" s="56">
        <v>1263</v>
      </c>
      <c r="K39" s="56">
        <v>1158</v>
      </c>
      <c r="L39" s="56">
        <v>6035</v>
      </c>
      <c r="M39" s="56">
        <v>4891</v>
      </c>
      <c r="N39" s="56">
        <v>1441</v>
      </c>
      <c r="O39" s="56">
        <v>3509</v>
      </c>
    </row>
    <row r="40" spans="1:15" s="38" customFormat="1" ht="18.75">
      <c r="A40" s="53">
        <f>A39+1</f>
        <v>17</v>
      </c>
      <c r="B40" s="54" t="s">
        <v>122</v>
      </c>
      <c r="C40" s="55">
        <f t="shared" si="0"/>
        <v>11291</v>
      </c>
      <c r="D40" s="56">
        <f t="shared" si="1"/>
        <v>5356</v>
      </c>
      <c r="E40" s="56">
        <f t="shared" si="2"/>
        <v>5935</v>
      </c>
      <c r="F40" s="56">
        <v>67</v>
      </c>
      <c r="G40" s="56">
        <v>62</v>
      </c>
      <c r="H40" s="56">
        <v>295</v>
      </c>
      <c r="I40" s="56">
        <v>256</v>
      </c>
      <c r="J40" s="56">
        <v>809</v>
      </c>
      <c r="K40" s="56">
        <v>853</v>
      </c>
      <c r="L40" s="56">
        <v>3442</v>
      </c>
      <c r="M40" s="56">
        <v>3066</v>
      </c>
      <c r="N40" s="56">
        <v>743</v>
      </c>
      <c r="O40" s="56">
        <v>1698</v>
      </c>
    </row>
    <row r="41" spans="1:15" s="38" customFormat="1" ht="18.75">
      <c r="A41" s="53">
        <f>A40+1</f>
        <v>18</v>
      </c>
      <c r="B41" s="54" t="s">
        <v>123</v>
      </c>
      <c r="C41" s="55">
        <f t="shared" si="0"/>
        <v>498</v>
      </c>
      <c r="D41" s="56">
        <f t="shared" si="1"/>
        <v>282</v>
      </c>
      <c r="E41" s="56">
        <f t="shared" si="2"/>
        <v>216</v>
      </c>
      <c r="F41" s="56">
        <v>0</v>
      </c>
      <c r="G41" s="56">
        <v>0</v>
      </c>
      <c r="H41" s="56">
        <v>2</v>
      </c>
      <c r="I41" s="56">
        <v>2</v>
      </c>
      <c r="J41" s="56">
        <v>22</v>
      </c>
      <c r="K41" s="56">
        <v>16</v>
      </c>
      <c r="L41" s="56">
        <v>234</v>
      </c>
      <c r="M41" s="56">
        <v>148</v>
      </c>
      <c r="N41" s="56">
        <v>24</v>
      </c>
      <c r="O41" s="56">
        <v>50</v>
      </c>
    </row>
    <row r="42" spans="1:15" s="38" customFormat="1" ht="18.75">
      <c r="A42" s="53">
        <f>A41+1</f>
        <v>19</v>
      </c>
      <c r="B42" s="54" t="s">
        <v>124</v>
      </c>
      <c r="C42" s="55">
        <f t="shared" si="0"/>
        <v>906</v>
      </c>
      <c r="D42" s="56">
        <f t="shared" si="1"/>
        <v>528</v>
      </c>
      <c r="E42" s="56">
        <f t="shared" si="2"/>
        <v>378</v>
      </c>
      <c r="F42" s="56">
        <v>0</v>
      </c>
      <c r="G42" s="56">
        <v>1</v>
      </c>
      <c r="H42" s="56">
        <v>3</v>
      </c>
      <c r="I42" s="56">
        <v>4</v>
      </c>
      <c r="J42" s="56">
        <v>30</v>
      </c>
      <c r="K42" s="56">
        <v>31</v>
      </c>
      <c r="L42" s="56">
        <v>402</v>
      </c>
      <c r="M42" s="56">
        <v>200</v>
      </c>
      <c r="N42" s="56">
        <v>93</v>
      </c>
      <c r="O42" s="56">
        <v>142</v>
      </c>
    </row>
    <row r="43" spans="1:15" s="12" customFormat="1" ht="18.75">
      <c r="A43" s="58">
        <f>A42+1</f>
        <v>20</v>
      </c>
      <c r="B43" s="59" t="s">
        <v>125</v>
      </c>
      <c r="C43" s="55">
        <f aca="true" t="shared" si="4" ref="C43:O43">SUM(C20:C42)-C21-C23-C26-C37</f>
        <v>443583</v>
      </c>
      <c r="D43" s="55">
        <f t="shared" si="4"/>
        <v>204497</v>
      </c>
      <c r="E43" s="55">
        <f t="shared" si="4"/>
        <v>239086</v>
      </c>
      <c r="F43" s="55">
        <f t="shared" si="4"/>
        <v>1945</v>
      </c>
      <c r="G43" s="55">
        <f t="shared" si="4"/>
        <v>1911</v>
      </c>
      <c r="H43" s="55">
        <f t="shared" si="4"/>
        <v>10893</v>
      </c>
      <c r="I43" s="55">
        <f t="shared" si="4"/>
        <v>10456</v>
      </c>
      <c r="J43" s="55">
        <f t="shared" si="4"/>
        <v>33621</v>
      </c>
      <c r="K43" s="55">
        <f t="shared" si="4"/>
        <v>31644</v>
      </c>
      <c r="L43" s="55">
        <f t="shared" si="4"/>
        <v>126508</v>
      </c>
      <c r="M43" s="55">
        <f t="shared" si="4"/>
        <v>116030</v>
      </c>
      <c r="N43" s="55">
        <f t="shared" si="4"/>
        <v>31530</v>
      </c>
      <c r="O43" s="55">
        <f t="shared" si="4"/>
        <v>79045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56</v>
      </c>
      <c r="E46" s="74" t="s">
        <v>126</v>
      </c>
      <c r="F46" s="74"/>
      <c r="G46" s="74"/>
      <c r="H46" s="74"/>
      <c r="I46" s="74"/>
    </row>
    <row r="47" spans="4:9" s="38" customFormat="1" ht="13.5" customHeight="1">
      <c r="D47" s="39" t="s">
        <v>57</v>
      </c>
      <c r="E47" s="73" t="s">
        <v>58</v>
      </c>
      <c r="F47" s="73"/>
      <c r="G47" s="73"/>
      <c r="H47" s="73"/>
      <c r="I47" s="73"/>
    </row>
    <row r="48" s="38" customFormat="1" ht="22.5" customHeight="1">
      <c r="A48" s="12" t="s">
        <v>59</v>
      </c>
    </row>
    <row r="49" spans="1:9" s="38" customFormat="1" ht="21" customHeight="1">
      <c r="A49" s="74" t="s">
        <v>56</v>
      </c>
      <c r="B49" s="74"/>
      <c r="C49" s="74"/>
      <c r="E49" s="74" t="s">
        <v>126</v>
      </c>
      <c r="F49" s="74"/>
      <c r="G49" s="74"/>
      <c r="H49" s="74"/>
      <c r="I49" s="74"/>
    </row>
    <row r="50" spans="1:9" s="39" customFormat="1" ht="12">
      <c r="A50" s="73" t="s">
        <v>60</v>
      </c>
      <c r="B50" s="73"/>
      <c r="C50" s="73"/>
      <c r="D50" s="39" t="s">
        <v>57</v>
      </c>
      <c r="E50" s="73" t="s">
        <v>58</v>
      </c>
      <c r="F50" s="73"/>
      <c r="G50" s="73"/>
      <c r="H50" s="73"/>
      <c r="I50" s="73"/>
    </row>
  </sheetData>
  <sheetProtection/>
  <mergeCells count="21">
    <mergeCell ref="E46:I46"/>
    <mergeCell ref="C12:M12"/>
    <mergeCell ref="C13:M13"/>
    <mergeCell ref="L16:M16"/>
    <mergeCell ref="N16:O16"/>
    <mergeCell ref="H17:I17"/>
    <mergeCell ref="A50:C50"/>
    <mergeCell ref="E50:I50"/>
    <mergeCell ref="E47:I47"/>
    <mergeCell ref="A49:C49"/>
    <mergeCell ref="E49:I49"/>
    <mergeCell ref="D15:E17"/>
    <mergeCell ref="F16:K16"/>
    <mergeCell ref="F17:G17"/>
    <mergeCell ref="F15:O15"/>
    <mergeCell ref="J17:K17"/>
    <mergeCell ref="A8:O8"/>
    <mergeCell ref="A9:O9"/>
    <mergeCell ref="A15:A18"/>
    <mergeCell ref="B15:B18"/>
    <mergeCell ref="C15:C18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93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131</v>
      </c>
    </row>
    <row r="8" spans="1:15" s="9" customFormat="1" ht="20.25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s="9" customFormat="1" ht="20.25">
      <c r="A9" s="90" t="s">
        <v>94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8:12" s="9" customFormat="1" ht="20.25">
      <c r="H10" s="10" t="s">
        <v>95</v>
      </c>
      <c r="I10" s="60" t="s">
        <v>134</v>
      </c>
      <c r="J10" s="9" t="s">
        <v>135</v>
      </c>
      <c r="L10" s="11"/>
    </row>
    <row r="11" s="9" customFormat="1" ht="20.25">
      <c r="L11" s="50"/>
    </row>
    <row r="12" spans="3:13" s="12" customFormat="1" ht="18.75">
      <c r="C12" s="92" t="s">
        <v>90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3:13" s="13" customFormat="1" ht="15.75">
      <c r="C13" s="93" t="s">
        <v>8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4" t="s">
        <v>9</v>
      </c>
      <c r="B15" s="94" t="s">
        <v>10</v>
      </c>
      <c r="C15" s="107" t="s">
        <v>96</v>
      </c>
      <c r="D15" s="75" t="s">
        <v>12</v>
      </c>
      <c r="E15" s="76"/>
      <c r="F15" s="75" t="s">
        <v>13</v>
      </c>
      <c r="G15" s="102"/>
      <c r="H15" s="102"/>
      <c r="I15" s="102"/>
      <c r="J15" s="102"/>
      <c r="K15" s="102"/>
      <c r="L15" s="102"/>
      <c r="M15" s="102"/>
      <c r="N15" s="102"/>
      <c r="O15" s="76"/>
    </row>
    <row r="16" spans="1:15" s="14" customFormat="1" ht="37.5" customHeight="1">
      <c r="A16" s="95"/>
      <c r="B16" s="95"/>
      <c r="C16" s="108"/>
      <c r="D16" s="77"/>
      <c r="E16" s="78"/>
      <c r="F16" s="110" t="s">
        <v>14</v>
      </c>
      <c r="G16" s="111"/>
      <c r="H16" s="111"/>
      <c r="I16" s="111"/>
      <c r="J16" s="111"/>
      <c r="K16" s="112"/>
      <c r="L16" s="105" t="s">
        <v>15</v>
      </c>
      <c r="M16" s="106"/>
      <c r="N16" s="103" t="s">
        <v>16</v>
      </c>
      <c r="O16" s="104"/>
    </row>
    <row r="17" spans="1:15" s="14" customFormat="1" ht="18.75" customHeight="1">
      <c r="A17" s="95"/>
      <c r="B17" s="95"/>
      <c r="C17" s="108"/>
      <c r="D17" s="79"/>
      <c r="E17" s="80"/>
      <c r="F17" s="100" t="s">
        <v>97</v>
      </c>
      <c r="G17" s="101"/>
      <c r="H17" s="100" t="s">
        <v>18</v>
      </c>
      <c r="I17" s="101"/>
      <c r="J17" s="100" t="s">
        <v>19</v>
      </c>
      <c r="K17" s="101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96"/>
      <c r="B18" s="96"/>
      <c r="C18" s="10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98</v>
      </c>
      <c r="C20" s="55">
        <f aca="true" t="shared" si="0" ref="C20:C42">D20+E20</f>
        <v>61992</v>
      </c>
      <c r="D20" s="56">
        <f aca="true" t="shared" si="1" ref="D20:D42">F20+H20+J20+L20+N20</f>
        <v>29698</v>
      </c>
      <c r="E20" s="56">
        <f aca="true" t="shared" si="2" ref="E20:E42">G20+I20+K20+M20+O20</f>
        <v>32294</v>
      </c>
      <c r="F20" s="56">
        <v>314</v>
      </c>
      <c r="G20" s="56">
        <v>327</v>
      </c>
      <c r="H20" s="56">
        <v>1286</v>
      </c>
      <c r="I20" s="56">
        <v>1161</v>
      </c>
      <c r="J20" s="56">
        <v>3530</v>
      </c>
      <c r="K20" s="56">
        <v>3442</v>
      </c>
      <c r="L20" s="56">
        <v>20223</v>
      </c>
      <c r="M20" s="56">
        <v>16875</v>
      </c>
      <c r="N20" s="56">
        <v>4345</v>
      </c>
      <c r="O20" s="56">
        <v>10489</v>
      </c>
    </row>
    <row r="21" spans="1:15" s="38" customFormat="1" ht="18.75">
      <c r="A21" s="53" t="s">
        <v>99</v>
      </c>
      <c r="B21" s="54" t="s">
        <v>100</v>
      </c>
      <c r="C21" s="55">
        <f t="shared" si="0"/>
        <v>3666</v>
      </c>
      <c r="D21" s="56">
        <f t="shared" si="1"/>
        <v>1775</v>
      </c>
      <c r="E21" s="56">
        <f t="shared" si="2"/>
        <v>1891</v>
      </c>
      <c r="F21" s="56">
        <v>9</v>
      </c>
      <c r="G21" s="56">
        <v>13</v>
      </c>
      <c r="H21" s="56">
        <v>84</v>
      </c>
      <c r="I21" s="56">
        <v>62</v>
      </c>
      <c r="J21" s="56">
        <v>330</v>
      </c>
      <c r="K21" s="56">
        <v>300</v>
      </c>
      <c r="L21" s="56">
        <v>1141</v>
      </c>
      <c r="M21" s="56">
        <v>943</v>
      </c>
      <c r="N21" s="56">
        <v>211</v>
      </c>
      <c r="O21" s="56">
        <v>573</v>
      </c>
    </row>
    <row r="22" spans="1:15" s="38" customFormat="1" ht="18.75">
      <c r="A22" s="53">
        <f>A20+1</f>
        <v>2</v>
      </c>
      <c r="B22" s="54" t="s">
        <v>101</v>
      </c>
      <c r="C22" s="55">
        <f t="shared" si="0"/>
        <v>23684</v>
      </c>
      <c r="D22" s="56">
        <f t="shared" si="1"/>
        <v>10366</v>
      </c>
      <c r="E22" s="56">
        <f t="shared" si="2"/>
        <v>13318</v>
      </c>
      <c r="F22" s="56">
        <v>146</v>
      </c>
      <c r="G22" s="56">
        <v>146</v>
      </c>
      <c r="H22" s="56">
        <v>670</v>
      </c>
      <c r="I22" s="56">
        <v>650</v>
      </c>
      <c r="J22" s="56">
        <v>2565</v>
      </c>
      <c r="K22" s="56">
        <v>2478</v>
      </c>
      <c r="L22" s="56">
        <v>5888</v>
      </c>
      <c r="M22" s="56">
        <v>7086</v>
      </c>
      <c r="N22" s="56">
        <v>1097</v>
      </c>
      <c r="O22" s="56">
        <v>2958</v>
      </c>
    </row>
    <row r="23" spans="1:15" s="38" customFormat="1" ht="18.75">
      <c r="A23" s="53" t="s">
        <v>102</v>
      </c>
      <c r="B23" s="54" t="s">
        <v>103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104</v>
      </c>
      <c r="C24" s="55">
        <f t="shared" si="0"/>
        <v>1297</v>
      </c>
      <c r="D24" s="56">
        <f t="shared" si="1"/>
        <v>649</v>
      </c>
      <c r="E24" s="56">
        <f t="shared" si="2"/>
        <v>648</v>
      </c>
      <c r="F24" s="56">
        <v>5</v>
      </c>
      <c r="G24" s="56">
        <v>3</v>
      </c>
      <c r="H24" s="56">
        <v>15</v>
      </c>
      <c r="I24" s="56">
        <v>19</v>
      </c>
      <c r="J24" s="56">
        <v>109</v>
      </c>
      <c r="K24" s="56">
        <v>114</v>
      </c>
      <c r="L24" s="56">
        <v>439</v>
      </c>
      <c r="M24" s="56">
        <v>370</v>
      </c>
      <c r="N24" s="56">
        <v>81</v>
      </c>
      <c r="O24" s="56">
        <v>142</v>
      </c>
    </row>
    <row r="25" spans="1:15" s="38" customFormat="1" ht="18.75">
      <c r="A25" s="53">
        <f>A24+1</f>
        <v>4</v>
      </c>
      <c r="B25" s="54" t="s">
        <v>105</v>
      </c>
      <c r="C25" s="55">
        <f t="shared" si="0"/>
        <v>3149</v>
      </c>
      <c r="D25" s="56">
        <f t="shared" si="1"/>
        <v>2002</v>
      </c>
      <c r="E25" s="56">
        <f t="shared" si="2"/>
        <v>1147</v>
      </c>
      <c r="F25" s="56">
        <v>7</v>
      </c>
      <c r="G25" s="56">
        <v>2</v>
      </c>
      <c r="H25" s="56">
        <v>14</v>
      </c>
      <c r="I25" s="56">
        <v>18</v>
      </c>
      <c r="J25" s="56">
        <v>113</v>
      </c>
      <c r="K25" s="56">
        <v>108</v>
      </c>
      <c r="L25" s="56">
        <v>1703</v>
      </c>
      <c r="M25" s="56">
        <v>670</v>
      </c>
      <c r="N25" s="56">
        <v>165</v>
      </c>
      <c r="O25" s="56">
        <v>349</v>
      </c>
    </row>
    <row r="26" spans="1:15" s="38" customFormat="1" ht="18.75">
      <c r="A26" s="53" t="s">
        <v>106</v>
      </c>
      <c r="B26" s="54" t="s">
        <v>107</v>
      </c>
      <c r="C26" s="55">
        <f t="shared" si="0"/>
        <v>18</v>
      </c>
      <c r="D26" s="56">
        <f t="shared" si="1"/>
        <v>11</v>
      </c>
      <c r="E26" s="56">
        <f t="shared" si="2"/>
        <v>7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10</v>
      </c>
      <c r="M26" s="56">
        <v>4</v>
      </c>
      <c r="N26" s="56">
        <v>0</v>
      </c>
      <c r="O26" s="56">
        <v>3</v>
      </c>
    </row>
    <row r="27" spans="1:15" s="38" customFormat="1" ht="18.75">
      <c r="A27" s="53">
        <f>A25+1</f>
        <v>5</v>
      </c>
      <c r="B27" s="54" t="s">
        <v>108</v>
      </c>
      <c r="C27" s="55">
        <f t="shared" si="0"/>
        <v>3826</v>
      </c>
      <c r="D27" s="56">
        <f t="shared" si="1"/>
        <v>1676</v>
      </c>
      <c r="E27" s="56">
        <f t="shared" si="2"/>
        <v>2150</v>
      </c>
      <c r="F27" s="56">
        <v>34</v>
      </c>
      <c r="G27" s="56">
        <v>35</v>
      </c>
      <c r="H27" s="56">
        <v>159</v>
      </c>
      <c r="I27" s="56">
        <v>153</v>
      </c>
      <c r="J27" s="56">
        <v>463</v>
      </c>
      <c r="K27" s="56">
        <v>462</v>
      </c>
      <c r="L27" s="56">
        <v>921</v>
      </c>
      <c r="M27" s="56">
        <v>1189</v>
      </c>
      <c r="N27" s="56">
        <v>99</v>
      </c>
      <c r="O27" s="56">
        <v>311</v>
      </c>
    </row>
    <row r="28" spans="1:15" s="38" customFormat="1" ht="18.75">
      <c r="A28" s="53">
        <f aca="true" t="shared" si="3" ref="A28:A36">A27+1</f>
        <v>6</v>
      </c>
      <c r="B28" s="54" t="s">
        <v>109</v>
      </c>
      <c r="C28" s="55">
        <f t="shared" si="0"/>
        <v>350</v>
      </c>
      <c r="D28" s="56">
        <f t="shared" si="1"/>
        <v>259</v>
      </c>
      <c r="E28" s="56">
        <f t="shared" si="2"/>
        <v>91</v>
      </c>
      <c r="F28" s="56">
        <v>0</v>
      </c>
      <c r="G28" s="56">
        <v>1</v>
      </c>
      <c r="H28" s="56">
        <v>3</v>
      </c>
      <c r="I28" s="56">
        <v>1</v>
      </c>
      <c r="J28" s="56">
        <v>7</v>
      </c>
      <c r="K28" s="56">
        <v>17</v>
      </c>
      <c r="L28" s="56">
        <v>226</v>
      </c>
      <c r="M28" s="56">
        <v>52</v>
      </c>
      <c r="N28" s="56">
        <v>23</v>
      </c>
      <c r="O28" s="56">
        <v>20</v>
      </c>
    </row>
    <row r="29" spans="1:15" s="38" customFormat="1" ht="18.75">
      <c r="A29" s="53">
        <f t="shared" si="3"/>
        <v>7</v>
      </c>
      <c r="B29" s="54" t="s">
        <v>110</v>
      </c>
      <c r="C29" s="55">
        <f t="shared" si="0"/>
        <v>9341</v>
      </c>
      <c r="D29" s="56">
        <f t="shared" si="1"/>
        <v>4215</v>
      </c>
      <c r="E29" s="56">
        <f t="shared" si="2"/>
        <v>5126</v>
      </c>
      <c r="F29" s="56">
        <v>66</v>
      </c>
      <c r="G29" s="56">
        <v>55</v>
      </c>
      <c r="H29" s="56">
        <v>249</v>
      </c>
      <c r="I29" s="56">
        <v>219</v>
      </c>
      <c r="J29" s="56">
        <v>1073</v>
      </c>
      <c r="K29" s="56">
        <v>935</v>
      </c>
      <c r="L29" s="56">
        <v>2358</v>
      </c>
      <c r="M29" s="56">
        <v>2684</v>
      </c>
      <c r="N29" s="56">
        <v>469</v>
      </c>
      <c r="O29" s="56">
        <v>1233</v>
      </c>
    </row>
    <row r="30" spans="1:15" s="38" customFormat="1" ht="18.75">
      <c r="A30" s="53">
        <f t="shared" si="3"/>
        <v>8</v>
      </c>
      <c r="B30" s="54" t="s">
        <v>111</v>
      </c>
      <c r="C30" s="55">
        <f t="shared" si="0"/>
        <v>4417</v>
      </c>
      <c r="D30" s="56">
        <f t="shared" si="1"/>
        <v>1861</v>
      </c>
      <c r="E30" s="56">
        <f t="shared" si="2"/>
        <v>2556</v>
      </c>
      <c r="F30" s="56">
        <v>23</v>
      </c>
      <c r="G30" s="56">
        <v>24</v>
      </c>
      <c r="H30" s="56">
        <v>185</v>
      </c>
      <c r="I30" s="56">
        <v>168</v>
      </c>
      <c r="J30" s="56">
        <v>674</v>
      </c>
      <c r="K30" s="56">
        <v>665</v>
      </c>
      <c r="L30" s="56">
        <v>889</v>
      </c>
      <c r="M30" s="56">
        <v>1445</v>
      </c>
      <c r="N30" s="56">
        <v>90</v>
      </c>
      <c r="O30" s="56">
        <v>254</v>
      </c>
    </row>
    <row r="31" spans="1:15" s="38" customFormat="1" ht="18.75">
      <c r="A31" s="53">
        <f t="shared" si="3"/>
        <v>9</v>
      </c>
      <c r="B31" s="54" t="s">
        <v>112</v>
      </c>
      <c r="C31" s="55">
        <f t="shared" si="0"/>
        <v>9257</v>
      </c>
      <c r="D31" s="56">
        <f t="shared" si="1"/>
        <v>4235</v>
      </c>
      <c r="E31" s="56">
        <f t="shared" si="2"/>
        <v>5022</v>
      </c>
      <c r="F31" s="56">
        <v>74</v>
      </c>
      <c r="G31" s="56">
        <v>59</v>
      </c>
      <c r="H31" s="56">
        <v>325</v>
      </c>
      <c r="I31" s="56">
        <v>319</v>
      </c>
      <c r="J31" s="56">
        <v>1006</v>
      </c>
      <c r="K31" s="56">
        <v>945</v>
      </c>
      <c r="L31" s="56">
        <v>2441</v>
      </c>
      <c r="M31" s="56">
        <v>2637</v>
      </c>
      <c r="N31" s="56">
        <v>389</v>
      </c>
      <c r="O31" s="56">
        <v>1062</v>
      </c>
    </row>
    <row r="32" spans="1:15" s="38" customFormat="1" ht="18.75">
      <c r="A32" s="53">
        <f t="shared" si="3"/>
        <v>10</v>
      </c>
      <c r="B32" s="54" t="s">
        <v>113</v>
      </c>
      <c r="C32" s="55">
        <f t="shared" si="0"/>
        <v>6238</v>
      </c>
      <c r="D32" s="56">
        <f t="shared" si="1"/>
        <v>2720</v>
      </c>
      <c r="E32" s="56">
        <f t="shared" si="2"/>
        <v>3518</v>
      </c>
      <c r="F32" s="56">
        <v>33</v>
      </c>
      <c r="G32" s="56">
        <v>42</v>
      </c>
      <c r="H32" s="56">
        <v>286</v>
      </c>
      <c r="I32" s="56">
        <v>231</v>
      </c>
      <c r="J32" s="56">
        <v>697</v>
      </c>
      <c r="K32" s="56">
        <v>673</v>
      </c>
      <c r="L32" s="56">
        <v>1457</v>
      </c>
      <c r="M32" s="56">
        <v>2003</v>
      </c>
      <c r="N32" s="56">
        <v>247</v>
      </c>
      <c r="O32" s="56">
        <v>569</v>
      </c>
    </row>
    <row r="33" spans="1:15" s="38" customFormat="1" ht="18.75">
      <c r="A33" s="53">
        <f t="shared" si="3"/>
        <v>11</v>
      </c>
      <c r="B33" s="54" t="s">
        <v>114</v>
      </c>
      <c r="C33" s="55">
        <f t="shared" si="0"/>
        <v>27049</v>
      </c>
      <c r="D33" s="56">
        <f t="shared" si="1"/>
        <v>11983</v>
      </c>
      <c r="E33" s="56">
        <f t="shared" si="2"/>
        <v>15066</v>
      </c>
      <c r="F33" s="56">
        <v>98</v>
      </c>
      <c r="G33" s="56">
        <v>82</v>
      </c>
      <c r="H33" s="56">
        <v>511</v>
      </c>
      <c r="I33" s="56">
        <v>441</v>
      </c>
      <c r="J33" s="56">
        <v>2331</v>
      </c>
      <c r="K33" s="56">
        <v>2214</v>
      </c>
      <c r="L33" s="56">
        <v>7016</v>
      </c>
      <c r="M33" s="56">
        <v>6566</v>
      </c>
      <c r="N33" s="56">
        <v>2027</v>
      </c>
      <c r="O33" s="56">
        <v>5763</v>
      </c>
    </row>
    <row r="34" spans="1:15" s="38" customFormat="1" ht="18.75">
      <c r="A34" s="53">
        <f t="shared" si="3"/>
        <v>12</v>
      </c>
      <c r="B34" s="54" t="s">
        <v>115</v>
      </c>
      <c r="C34" s="55">
        <f t="shared" si="0"/>
        <v>11089</v>
      </c>
      <c r="D34" s="56">
        <f t="shared" si="1"/>
        <v>4811</v>
      </c>
      <c r="E34" s="56">
        <f t="shared" si="2"/>
        <v>6278</v>
      </c>
      <c r="F34" s="56">
        <v>46</v>
      </c>
      <c r="G34" s="56">
        <v>45</v>
      </c>
      <c r="H34" s="56">
        <v>211</v>
      </c>
      <c r="I34" s="56">
        <v>209</v>
      </c>
      <c r="J34" s="56">
        <v>919</v>
      </c>
      <c r="K34" s="56">
        <v>869</v>
      </c>
      <c r="L34" s="56">
        <v>2863</v>
      </c>
      <c r="M34" s="56">
        <v>2694</v>
      </c>
      <c r="N34" s="56">
        <v>772</v>
      </c>
      <c r="O34" s="56">
        <v>2461</v>
      </c>
    </row>
    <row r="35" spans="1:15" s="38" customFormat="1" ht="18.75">
      <c r="A35" s="53">
        <f t="shared" si="3"/>
        <v>13</v>
      </c>
      <c r="B35" s="54" t="s">
        <v>116</v>
      </c>
      <c r="C35" s="55">
        <f t="shared" si="0"/>
        <v>43466</v>
      </c>
      <c r="D35" s="56">
        <f t="shared" si="1"/>
        <v>19947</v>
      </c>
      <c r="E35" s="56">
        <f t="shared" si="2"/>
        <v>23519</v>
      </c>
      <c r="F35" s="56">
        <v>187</v>
      </c>
      <c r="G35" s="56">
        <v>178</v>
      </c>
      <c r="H35" s="56">
        <v>938</v>
      </c>
      <c r="I35" s="56">
        <v>916</v>
      </c>
      <c r="J35" s="56">
        <v>3392</v>
      </c>
      <c r="K35" s="56">
        <v>3102</v>
      </c>
      <c r="L35" s="56">
        <v>11885</v>
      </c>
      <c r="M35" s="56">
        <v>10358</v>
      </c>
      <c r="N35" s="56">
        <v>3545</v>
      </c>
      <c r="O35" s="56">
        <v>8965</v>
      </c>
    </row>
    <row r="36" spans="1:15" s="38" customFormat="1" ht="18.75">
      <c r="A36" s="53">
        <f t="shared" si="3"/>
        <v>14</v>
      </c>
      <c r="B36" s="54" t="s">
        <v>117</v>
      </c>
      <c r="C36" s="55">
        <f t="shared" si="0"/>
        <v>2879</v>
      </c>
      <c r="D36" s="56">
        <f t="shared" si="1"/>
        <v>1243</v>
      </c>
      <c r="E36" s="56">
        <f t="shared" si="2"/>
        <v>1636</v>
      </c>
      <c r="F36" s="56">
        <v>2</v>
      </c>
      <c r="G36" s="56">
        <v>0</v>
      </c>
      <c r="H36" s="56">
        <v>22</v>
      </c>
      <c r="I36" s="56">
        <v>23</v>
      </c>
      <c r="J36" s="56">
        <v>316</v>
      </c>
      <c r="K36" s="56">
        <v>245</v>
      </c>
      <c r="L36" s="56">
        <v>710</v>
      </c>
      <c r="M36" s="56">
        <v>759</v>
      </c>
      <c r="N36" s="56">
        <v>193</v>
      </c>
      <c r="O36" s="56">
        <v>609</v>
      </c>
    </row>
    <row r="37" spans="1:15" s="38" customFormat="1" ht="18.75">
      <c r="A37" s="53" t="s">
        <v>118</v>
      </c>
      <c r="B37" s="57" t="s">
        <v>119</v>
      </c>
      <c r="C37" s="55">
        <f t="shared" si="0"/>
        <v>529</v>
      </c>
      <c r="D37" s="56">
        <f t="shared" si="1"/>
        <v>255</v>
      </c>
      <c r="E37" s="56">
        <f t="shared" si="2"/>
        <v>274</v>
      </c>
      <c r="F37" s="56">
        <v>0</v>
      </c>
      <c r="G37" s="56">
        <v>0</v>
      </c>
      <c r="H37" s="56">
        <v>7</v>
      </c>
      <c r="I37" s="56">
        <v>3</v>
      </c>
      <c r="J37" s="56">
        <v>64</v>
      </c>
      <c r="K37" s="56">
        <v>48</v>
      </c>
      <c r="L37" s="56">
        <v>152</v>
      </c>
      <c r="M37" s="56">
        <v>116</v>
      </c>
      <c r="N37" s="56">
        <v>32</v>
      </c>
      <c r="O37" s="56">
        <v>107</v>
      </c>
    </row>
    <row r="38" spans="1:15" s="38" customFormat="1" ht="18.75">
      <c r="A38" s="53">
        <v>15</v>
      </c>
      <c r="B38" s="54" t="s">
        <v>120</v>
      </c>
      <c r="C38" s="55">
        <f t="shared" si="0"/>
        <v>5349</v>
      </c>
      <c r="D38" s="56">
        <f t="shared" si="1"/>
        <v>2508</v>
      </c>
      <c r="E38" s="56">
        <f t="shared" si="2"/>
        <v>2841</v>
      </c>
      <c r="F38" s="56">
        <v>7</v>
      </c>
      <c r="G38" s="56">
        <v>14</v>
      </c>
      <c r="H38" s="56">
        <v>92</v>
      </c>
      <c r="I38" s="56">
        <v>73</v>
      </c>
      <c r="J38" s="56">
        <v>335</v>
      </c>
      <c r="K38" s="56">
        <v>368</v>
      </c>
      <c r="L38" s="56">
        <v>1478</v>
      </c>
      <c r="M38" s="56">
        <v>1106</v>
      </c>
      <c r="N38" s="56">
        <v>596</v>
      </c>
      <c r="O38" s="56">
        <v>1280</v>
      </c>
    </row>
    <row r="39" spans="1:15" s="38" customFormat="1" ht="18.75">
      <c r="A39" s="53">
        <f>A38+1</f>
        <v>16</v>
      </c>
      <c r="B39" s="54" t="s">
        <v>121</v>
      </c>
      <c r="C39" s="55">
        <f t="shared" si="0"/>
        <v>25655</v>
      </c>
      <c r="D39" s="56">
        <f t="shared" si="1"/>
        <v>11212</v>
      </c>
      <c r="E39" s="56">
        <f t="shared" si="2"/>
        <v>14443</v>
      </c>
      <c r="F39" s="56">
        <v>87</v>
      </c>
      <c r="G39" s="56">
        <v>90</v>
      </c>
      <c r="H39" s="56">
        <v>537</v>
      </c>
      <c r="I39" s="56">
        <v>436</v>
      </c>
      <c r="J39" s="56">
        <v>2308</v>
      </c>
      <c r="K39" s="56">
        <v>2144</v>
      </c>
      <c r="L39" s="56">
        <v>6474</v>
      </c>
      <c r="M39" s="56">
        <v>6388</v>
      </c>
      <c r="N39" s="56">
        <v>1806</v>
      </c>
      <c r="O39" s="56">
        <v>5385</v>
      </c>
    </row>
    <row r="40" spans="1:15" s="38" customFormat="1" ht="18.75">
      <c r="A40" s="53">
        <f>A39+1</f>
        <v>17</v>
      </c>
      <c r="B40" s="54" t="s">
        <v>122</v>
      </c>
      <c r="C40" s="55">
        <f t="shared" si="0"/>
        <v>16576</v>
      </c>
      <c r="D40" s="56">
        <f t="shared" si="1"/>
        <v>7227</v>
      </c>
      <c r="E40" s="56">
        <f t="shared" si="2"/>
        <v>9349</v>
      </c>
      <c r="F40" s="56">
        <v>79</v>
      </c>
      <c r="G40" s="56">
        <v>65</v>
      </c>
      <c r="H40" s="56">
        <v>359</v>
      </c>
      <c r="I40" s="56">
        <v>322</v>
      </c>
      <c r="J40" s="56">
        <v>1573</v>
      </c>
      <c r="K40" s="56">
        <v>1491</v>
      </c>
      <c r="L40" s="56">
        <v>4215</v>
      </c>
      <c r="M40" s="56">
        <v>4305</v>
      </c>
      <c r="N40" s="56">
        <v>1001</v>
      </c>
      <c r="O40" s="56">
        <v>3166</v>
      </c>
    </row>
    <row r="41" spans="1:15" s="38" customFormat="1" ht="18.75">
      <c r="A41" s="53">
        <f>A40+1</f>
        <v>18</v>
      </c>
      <c r="B41" s="54" t="s">
        <v>123</v>
      </c>
      <c r="C41" s="55">
        <f t="shared" si="0"/>
        <v>18825</v>
      </c>
      <c r="D41" s="56">
        <f t="shared" si="1"/>
        <v>8759</v>
      </c>
      <c r="E41" s="56">
        <f t="shared" si="2"/>
        <v>10066</v>
      </c>
      <c r="F41" s="56">
        <v>73</v>
      </c>
      <c r="G41" s="56">
        <v>56</v>
      </c>
      <c r="H41" s="56">
        <v>393</v>
      </c>
      <c r="I41" s="56">
        <v>378</v>
      </c>
      <c r="J41" s="56">
        <v>1432</v>
      </c>
      <c r="K41" s="56">
        <v>1357</v>
      </c>
      <c r="L41" s="56">
        <v>5359</v>
      </c>
      <c r="M41" s="56">
        <v>4497</v>
      </c>
      <c r="N41" s="56">
        <v>1502</v>
      </c>
      <c r="O41" s="56">
        <v>3778</v>
      </c>
    </row>
    <row r="42" spans="1:15" s="38" customFormat="1" ht="18.75">
      <c r="A42" s="53">
        <f>A41+1</f>
        <v>19</v>
      </c>
      <c r="B42" s="54" t="s">
        <v>124</v>
      </c>
      <c r="C42" s="55">
        <f t="shared" si="0"/>
        <v>9826</v>
      </c>
      <c r="D42" s="56">
        <f t="shared" si="1"/>
        <v>4829</v>
      </c>
      <c r="E42" s="56">
        <f t="shared" si="2"/>
        <v>4997</v>
      </c>
      <c r="F42" s="56">
        <v>31</v>
      </c>
      <c r="G42" s="56">
        <v>31</v>
      </c>
      <c r="H42" s="56">
        <v>209</v>
      </c>
      <c r="I42" s="56">
        <v>188</v>
      </c>
      <c r="J42" s="56">
        <v>756</v>
      </c>
      <c r="K42" s="56">
        <v>720</v>
      </c>
      <c r="L42" s="56">
        <v>3080</v>
      </c>
      <c r="M42" s="56">
        <v>2146</v>
      </c>
      <c r="N42" s="56">
        <v>753</v>
      </c>
      <c r="O42" s="56">
        <v>1912</v>
      </c>
    </row>
    <row r="43" spans="1:15" s="12" customFormat="1" ht="18.75">
      <c r="A43" s="58">
        <f>A42+1</f>
        <v>20</v>
      </c>
      <c r="B43" s="59" t="s">
        <v>125</v>
      </c>
      <c r="C43" s="55">
        <f aca="true" t="shared" si="4" ref="C43:O43">SUM(C20:C42)-C21-C23-C26-C37</f>
        <v>284265</v>
      </c>
      <c r="D43" s="55">
        <f t="shared" si="4"/>
        <v>130200</v>
      </c>
      <c r="E43" s="55">
        <f t="shared" si="4"/>
        <v>154065</v>
      </c>
      <c r="F43" s="55">
        <f t="shared" si="4"/>
        <v>1312</v>
      </c>
      <c r="G43" s="55">
        <f t="shared" si="4"/>
        <v>1255</v>
      </c>
      <c r="H43" s="55">
        <f t="shared" si="4"/>
        <v>6464</v>
      </c>
      <c r="I43" s="55">
        <f t="shared" si="4"/>
        <v>5925</v>
      </c>
      <c r="J43" s="55">
        <f t="shared" si="4"/>
        <v>23599</v>
      </c>
      <c r="K43" s="55">
        <f t="shared" si="4"/>
        <v>22349</v>
      </c>
      <c r="L43" s="55">
        <f t="shared" si="4"/>
        <v>79625</v>
      </c>
      <c r="M43" s="55">
        <f t="shared" si="4"/>
        <v>73830</v>
      </c>
      <c r="N43" s="55">
        <f t="shared" si="4"/>
        <v>19200</v>
      </c>
      <c r="O43" s="55">
        <f t="shared" si="4"/>
        <v>50706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56</v>
      </c>
      <c r="E46" s="74" t="s">
        <v>126</v>
      </c>
      <c r="F46" s="74"/>
      <c r="G46" s="74"/>
      <c r="H46" s="74"/>
      <c r="I46" s="74"/>
    </row>
    <row r="47" spans="4:9" s="38" customFormat="1" ht="13.5" customHeight="1">
      <c r="D47" s="39" t="s">
        <v>57</v>
      </c>
      <c r="E47" s="73" t="s">
        <v>58</v>
      </c>
      <c r="F47" s="73"/>
      <c r="G47" s="73"/>
      <c r="H47" s="73"/>
      <c r="I47" s="73"/>
    </row>
    <row r="48" s="38" customFormat="1" ht="22.5" customHeight="1">
      <c r="A48" s="12" t="s">
        <v>59</v>
      </c>
    </row>
    <row r="49" spans="1:9" s="38" customFormat="1" ht="21" customHeight="1">
      <c r="A49" s="74" t="s">
        <v>56</v>
      </c>
      <c r="B49" s="74"/>
      <c r="C49" s="74"/>
      <c r="E49" s="74" t="s">
        <v>126</v>
      </c>
      <c r="F49" s="74"/>
      <c r="G49" s="74"/>
      <c r="H49" s="74"/>
      <c r="I49" s="74"/>
    </row>
    <row r="50" spans="1:9" s="39" customFormat="1" ht="12">
      <c r="A50" s="73" t="s">
        <v>60</v>
      </c>
      <c r="B50" s="73"/>
      <c r="C50" s="73"/>
      <c r="D50" s="39" t="s">
        <v>57</v>
      </c>
      <c r="E50" s="73" t="s">
        <v>58</v>
      </c>
      <c r="F50" s="73"/>
      <c r="G50" s="73"/>
      <c r="H50" s="73"/>
      <c r="I50" s="73"/>
    </row>
  </sheetData>
  <sheetProtection/>
  <mergeCells count="21">
    <mergeCell ref="F16:K16"/>
    <mergeCell ref="D15:E17"/>
    <mergeCell ref="N16:O16"/>
    <mergeCell ref="E46:I46"/>
    <mergeCell ref="L16:M16"/>
    <mergeCell ref="A8:O8"/>
    <mergeCell ref="A9:O9"/>
    <mergeCell ref="A15:A18"/>
    <mergeCell ref="B15:B18"/>
    <mergeCell ref="C15:C18"/>
    <mergeCell ref="C13:M13"/>
    <mergeCell ref="F17:G17"/>
    <mergeCell ref="C12:M12"/>
    <mergeCell ref="H17:I17"/>
    <mergeCell ref="F15:O15"/>
    <mergeCell ref="A50:C50"/>
    <mergeCell ref="E50:I50"/>
    <mergeCell ref="E47:I47"/>
    <mergeCell ref="A49:C49"/>
    <mergeCell ref="E49:I49"/>
    <mergeCell ref="J17:K17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Sirotkin.DA</cp:lastModifiedBy>
  <cp:lastPrinted>2016-02-25T07:45:59Z</cp:lastPrinted>
  <dcterms:created xsi:type="dcterms:W3CDTF">2016-02-08T07:42:54Z</dcterms:created>
  <dcterms:modified xsi:type="dcterms:W3CDTF">2020-01-16T13:38:41Z</dcterms:modified>
  <cp:category/>
  <cp:version/>
  <cp:contentType/>
  <cp:contentStatus/>
</cp:coreProperties>
</file>